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'PRICES'!$A$1:$S$68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<sst xmlns="http://schemas.openxmlformats.org/spreadsheetml/2006/main" count="957" uniqueCount="495">
  <si>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</si>
  <si>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</si>
  <si>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</si>
  <si>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</si>
  <si>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</si>
  <si>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</si>
  <si>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</si>
  <si>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</si>
  <si>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</si>
  <si>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</si>
  <si>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</si>
  <si>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</si>
  <si>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</si>
  <si>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</si>
  <si>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</si>
  <si>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</si>
  <si>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</si>
  <si>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</si>
  <si>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</si>
  <si>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Battle King         </t>
  </si>
  <si>
    <t xml:space="preserve">Wangaala            </t>
  </si>
  <si>
    <t xml:space="preserve">Marked Forever      </t>
  </si>
  <si>
    <t xml:space="preserve">Asyoudo             </t>
  </si>
  <si>
    <t xml:space="preserve">Defiable            </t>
  </si>
  <si>
    <t>Dubbo</t>
  </si>
  <si>
    <t xml:space="preserve">My Air Ride         </t>
  </si>
  <si>
    <t xml:space="preserve">Yu Jin              </t>
  </si>
  <si>
    <t xml:space="preserve">El Rey Dorado       </t>
  </si>
  <si>
    <t xml:space="preserve">Just Schillin       </t>
  </si>
  <si>
    <t xml:space="preserve">Raise A Drop        </t>
  </si>
  <si>
    <t xml:space="preserve">Abstract Lady       </t>
  </si>
  <si>
    <t xml:space="preserve">Lady Guissel        </t>
  </si>
  <si>
    <t xml:space="preserve">Olive Beauty        </t>
  </si>
  <si>
    <t xml:space="preserve">Say Madam           </t>
  </si>
  <si>
    <t xml:space="preserve">Sebring Style       </t>
  </si>
  <si>
    <t xml:space="preserve">Shimme              </t>
  </si>
  <si>
    <t xml:space="preserve">Tennessee Pasha     </t>
  </si>
  <si>
    <t xml:space="preserve">Bunratty Bliss      </t>
  </si>
  <si>
    <t xml:space="preserve">Annecy              </t>
  </si>
  <si>
    <t xml:space="preserve">Our Sarastro        </t>
  </si>
  <si>
    <t xml:space="preserve">Grass Cutter        </t>
  </si>
  <si>
    <t xml:space="preserve">Baites              </t>
  </si>
  <si>
    <t xml:space="preserve">Bill N Eve          </t>
  </si>
  <si>
    <t xml:space="preserve">The Renovation Man  </t>
  </si>
  <si>
    <t xml:space="preserve">Landuncan           </t>
  </si>
  <si>
    <t xml:space="preserve">Unknown Destiny     </t>
  </si>
  <si>
    <t xml:space="preserve">Strathaird          </t>
  </si>
  <si>
    <t xml:space="preserve">Belfrey Bat         </t>
  </si>
  <si>
    <t xml:space="preserve">Rehanaat            </t>
  </si>
  <si>
    <t xml:space="preserve">Pencita             </t>
  </si>
  <si>
    <t xml:space="preserve">Austin              </t>
  </si>
  <si>
    <t xml:space="preserve">Ghibli              </t>
  </si>
  <si>
    <t xml:space="preserve">Ducal Castle        </t>
  </si>
  <si>
    <t xml:space="preserve">The Frick           </t>
  </si>
  <si>
    <t xml:space="preserve">Oxford Art          </t>
  </si>
  <si>
    <t xml:space="preserve">Almadol             </t>
  </si>
  <si>
    <t xml:space="preserve">Barricade           </t>
  </si>
  <si>
    <t xml:space="preserve">Planet Earth        </t>
  </si>
  <si>
    <t xml:space="preserve">Dungannon           </t>
  </si>
  <si>
    <t xml:space="preserve">Feelin Hot          </t>
  </si>
  <si>
    <t xml:space="preserve">Killer Miller       </t>
  </si>
  <si>
    <t xml:space="preserve">Princess Keeping    </t>
  </si>
  <si>
    <t xml:space="preserve">Palace Diva         </t>
  </si>
  <si>
    <t xml:space="preserve">Red Danaseur        </t>
  </si>
  <si>
    <t xml:space="preserve">Foursome            </t>
  </si>
  <si>
    <t xml:space="preserve">Spirited Character  </t>
  </si>
  <si>
    <t xml:space="preserve">Western Parade      </t>
  </si>
  <si>
    <t xml:space="preserve">Lukey               </t>
  </si>
  <si>
    <t xml:space="preserve">Strada Prince       </t>
  </si>
  <si>
    <t xml:space="preserve">Net Effect          </t>
  </si>
  <si>
    <t xml:space="preserve">Full Revs           </t>
  </si>
  <si>
    <t xml:space="preserve">Lucky Striker       </t>
  </si>
  <si>
    <t xml:space="preserve">Tia                 </t>
  </si>
  <si>
    <t xml:space="preserve">Farewell Julia      </t>
  </si>
  <si>
    <t xml:space="preserve">Dane De Lago        </t>
  </si>
  <si>
    <t xml:space="preserve">Laugharne           </t>
  </si>
  <si>
    <t xml:space="preserve">Samikosho           </t>
  </si>
  <si>
    <t xml:space="preserve">Iona Nicconi        </t>
  </si>
  <si>
    <t xml:space="preserve">Miss Hassletoff     </t>
  </si>
  <si>
    <t xml:space="preserve">Subway Surfer       </t>
  </si>
  <si>
    <t xml:space="preserve">Snippety Sip        </t>
  </si>
  <si>
    <t xml:space="preserve">Kashtan             </t>
  </si>
  <si>
    <t xml:space="preserve">Billy Bent Ear      </t>
  </si>
  <si>
    <t xml:space="preserve">Prattler            </t>
  </si>
  <si>
    <t xml:space="preserve">Faithncourage       </t>
  </si>
  <si>
    <t xml:space="preserve">Litigation          </t>
  </si>
  <si>
    <t xml:space="preserve">Go Beau Jangles     </t>
  </si>
  <si>
    <t xml:space="preserve">Spanish Fly         </t>
  </si>
  <si>
    <t xml:space="preserve">Flying By           </t>
  </si>
  <si>
    <t xml:space="preserve">Tudor Sunrise       </t>
  </si>
  <si>
    <t xml:space="preserve">Wide Eyed           </t>
  </si>
  <si>
    <t xml:space="preserve">Griffins Gaze       </t>
  </si>
  <si>
    <t xml:space="preserve">Felicette           </t>
  </si>
  <si>
    <t>Hobart</t>
  </si>
  <si>
    <t xml:space="preserve">Accounted Four      </t>
  </si>
  <si>
    <t xml:space="preserve">Harvey Bay          </t>
  </si>
  <si>
    <t xml:space="preserve">This Cat Rocks      </t>
  </si>
  <si>
    <t xml:space="preserve">Livermore           </t>
  </si>
  <si>
    <t xml:space="preserve">Dangerpet           </t>
  </si>
  <si>
    <t xml:space="preserve">Ash For Cash        </t>
  </si>
  <si>
    <t xml:space="preserve">Lazy Democracy      </t>
  </si>
  <si>
    <t xml:space="preserve">Berbent             </t>
  </si>
  <si>
    <t xml:space="preserve">Glory Blaze         </t>
  </si>
  <si>
    <t xml:space="preserve">One Before You Go   </t>
  </si>
  <si>
    <t xml:space="preserve">Sarmady             </t>
  </si>
  <si>
    <t xml:space="preserve">West On Broadway    </t>
  </si>
  <si>
    <t xml:space="preserve">Zipponet            </t>
  </si>
  <si>
    <t xml:space="preserve">Argillite           </t>
  </si>
  <si>
    <t xml:space="preserve">Havadable           </t>
  </si>
  <si>
    <t xml:space="preserve">Nahla               </t>
  </si>
  <si>
    <t xml:space="preserve">Our Little Swamp    </t>
  </si>
  <si>
    <t xml:space="preserve">Miss Chat A Lot     </t>
  </si>
  <si>
    <t xml:space="preserve">Cincha              </t>
  </si>
  <si>
    <t xml:space="preserve">Hirvonen            </t>
  </si>
  <si>
    <t xml:space="preserve">My Kingdom          </t>
  </si>
  <si>
    <t xml:space="preserve">Arving              </t>
  </si>
  <si>
    <t xml:space="preserve">Epidexios           </t>
  </si>
  <si>
    <t xml:space="preserve">Striking Prospect   </t>
  </si>
  <si>
    <t xml:space="preserve">West Burton         </t>
  </si>
  <si>
    <t xml:space="preserve">Blushing Pink       </t>
  </si>
  <si>
    <t xml:space="preserve">Fancy Danz          </t>
  </si>
  <si>
    <t xml:space="preserve">Miss Che Che        </t>
  </si>
  <si>
    <t xml:space="preserve">Pink Day            </t>
  </si>
  <si>
    <t xml:space="preserve">Geegee Blackprince  </t>
  </si>
  <si>
    <t xml:space="preserve">Lovely Lady         </t>
  </si>
  <si>
    <t xml:space="preserve">Tipperary Mary      </t>
  </si>
  <si>
    <t xml:space="preserve">Step The Pedal      </t>
  </si>
  <si>
    <t xml:space="preserve">Teriki              </t>
  </si>
  <si>
    <t xml:space="preserve">Galeocerdo          </t>
  </si>
  <si>
    <t xml:space="preserve">Cyclone Jess        </t>
  </si>
  <si>
    <t xml:space="preserve">Geegee Rocknrun     </t>
  </si>
  <si>
    <t xml:space="preserve">Iron Throne         </t>
  </si>
  <si>
    <t xml:space="preserve">Gee Gee Lanett      </t>
  </si>
  <si>
    <t xml:space="preserve">Gee Gees Queenie    </t>
  </si>
  <si>
    <t xml:space="preserve">Foreeva             </t>
  </si>
  <si>
    <t xml:space="preserve">Gee Gees Can Tell   </t>
  </si>
  <si>
    <t xml:space="preserve">Miss Smith          </t>
  </si>
  <si>
    <t xml:space="preserve">Chillout            </t>
  </si>
  <si>
    <t xml:space="preserve">Count Montagu       </t>
  </si>
  <si>
    <t xml:space="preserve">Mulleys Idol        </t>
  </si>
  <si>
    <t xml:space="preserve">Weekend Whisky      </t>
  </si>
  <si>
    <t xml:space="preserve">Goodbye Lonesome    </t>
  </si>
  <si>
    <t xml:space="preserve">Son Of A Fling      </t>
  </si>
  <si>
    <t xml:space="preserve">Frog In A Pond      </t>
  </si>
  <si>
    <t xml:space="preserve">Savs Finale         </t>
  </si>
  <si>
    <t xml:space="preserve">Gee Gee Double Dee  </t>
  </si>
  <si>
    <t xml:space="preserve">Mariahs Magic       </t>
  </si>
  <si>
    <t xml:space="preserve">Angel Of The Abyss  </t>
  </si>
  <si>
    <t xml:space="preserve">Millmount           </t>
  </si>
  <si>
    <t xml:space="preserve">Greensborough       </t>
  </si>
  <si>
    <t xml:space="preserve">Owens               </t>
  </si>
  <si>
    <t xml:space="preserve">Nissky              </t>
  </si>
  <si>
    <t xml:space="preserve">Hushama             </t>
  </si>
  <si>
    <t xml:space="preserve">Ansaam              </t>
  </si>
  <si>
    <t xml:space="preserve">Lifes Quest         </t>
  </si>
  <si>
    <t xml:space="preserve">Qui Samer           </t>
  </si>
  <si>
    <t xml:space="preserve">A Choice Scotch     </t>
  </si>
  <si>
    <t xml:space="preserve">Chelsarli           </t>
  </si>
  <si>
    <t xml:space="preserve">Tough Missile       </t>
  </si>
  <si>
    <t xml:space="preserve">Mel Loves Vodka     </t>
  </si>
  <si>
    <t xml:space="preserve">Geegees Goldengirl  </t>
  </si>
  <si>
    <t xml:space="preserve">Gladstone           </t>
  </si>
  <si>
    <t xml:space="preserve">Cheryls Horse       </t>
  </si>
  <si>
    <t xml:space="preserve">Beaufort Lad        </t>
  </si>
  <si>
    <t xml:space="preserve">Demons Run          </t>
  </si>
  <si>
    <t xml:space="preserve">Big Pegg            </t>
  </si>
  <si>
    <t xml:space="preserve">King Manu           </t>
  </si>
  <si>
    <t xml:space="preserve">Flash Missile       </t>
  </si>
  <si>
    <t xml:space="preserve">Kompressor          </t>
  </si>
  <si>
    <t xml:space="preserve">Cheers Chappy       </t>
  </si>
  <si>
    <t xml:space="preserve">Appmat              </t>
  </si>
  <si>
    <t xml:space="preserve">Island Tiger        </t>
  </si>
  <si>
    <t xml:space="preserve">Geegees Lillybet    </t>
  </si>
  <si>
    <t xml:space="preserve">Streak On           </t>
  </si>
  <si>
    <t xml:space="preserve">Must Be Love        </t>
  </si>
  <si>
    <t xml:space="preserve">Reanns Diamond      </t>
  </si>
  <si>
    <t>Narrogin</t>
  </si>
  <si>
    <t xml:space="preserve">Assurance           </t>
  </si>
  <si>
    <t xml:space="preserve">Bregenz             </t>
  </si>
  <si>
    <t xml:space="preserve">King Of Chaos       </t>
  </si>
  <si>
    <t xml:space="preserve">What A Drop         </t>
  </si>
  <si>
    <t xml:space="preserve">Wings Of Hope       </t>
  </si>
  <si>
    <t xml:space="preserve">Stylish Sale        </t>
  </si>
  <si>
    <t xml:space="preserve">Dance Along         </t>
  </si>
  <si>
    <t xml:space="preserve">Masarari            </t>
  </si>
  <si>
    <t xml:space="preserve">Endless Spin        </t>
  </si>
  <si>
    <t xml:space="preserve">Fly Away Peter      </t>
  </si>
  <si>
    <t xml:space="preserve">Be Seein Ya         </t>
  </si>
  <si>
    <t xml:space="preserve">Victory Plan        </t>
  </si>
  <si>
    <t xml:space="preserve">Men Of Mukinbudin   </t>
  </si>
  <si>
    <t xml:space="preserve">Brusher             </t>
  </si>
  <si>
    <t xml:space="preserve">Jackpot Prince      </t>
  </si>
  <si>
    <t xml:space="preserve">Ella Jean           </t>
  </si>
  <si>
    <t xml:space="preserve">Song Of War         </t>
  </si>
  <si>
    <t xml:space="preserve">Black Freda         </t>
  </si>
  <si>
    <t xml:space="preserve">Saint Stephen       </t>
  </si>
  <si>
    <t xml:space="preserve">Balmontgomery       </t>
  </si>
  <si>
    <t xml:space="preserve">Strikes Twice       </t>
  </si>
  <si>
    <t xml:space="preserve">Young George        </t>
  </si>
  <si>
    <t xml:space="preserve">Im A Love Man       </t>
  </si>
  <si>
    <t xml:space="preserve">Wavehill Spur       </t>
  </si>
  <si>
    <t xml:space="preserve">Chancery            </t>
  </si>
  <si>
    <t xml:space="preserve">In Da Hood          </t>
  </si>
  <si>
    <t xml:space="preserve">Key To The World    </t>
  </si>
  <si>
    <t xml:space="preserve">Spy Scandal         </t>
  </si>
  <si>
    <t xml:space="preserve">Cruisey Bek         </t>
  </si>
  <si>
    <t xml:space="preserve">Salvaged            </t>
  </si>
  <si>
    <t xml:space="preserve">Emma November       </t>
  </si>
  <si>
    <t xml:space="preserve">Wayside             </t>
  </si>
  <si>
    <t xml:space="preserve">Pushin Shapes       </t>
  </si>
  <si>
    <t xml:space="preserve">Barrys Rabbit       </t>
  </si>
  <si>
    <t xml:space="preserve">Charm Destiny       </t>
  </si>
  <si>
    <t xml:space="preserve">Daisy Express       </t>
  </si>
  <si>
    <t xml:space="preserve">Elite Flight        </t>
  </si>
  <si>
    <t xml:space="preserve">Galinba Blast       </t>
  </si>
  <si>
    <t xml:space="preserve">Present Arms        </t>
  </si>
  <si>
    <t xml:space="preserve">Queen Of Tease      </t>
  </si>
  <si>
    <t xml:space="preserve">Speed N Reef        </t>
  </si>
  <si>
    <t xml:space="preserve">Starry Dane         </t>
  </si>
  <si>
    <t xml:space="preserve">Wonorg              </t>
  </si>
  <si>
    <t xml:space="preserve">Triple Express      </t>
  </si>
  <si>
    <t xml:space="preserve">Northpace           </t>
  </si>
  <si>
    <t xml:space="preserve">Sixpence Spent      </t>
  </si>
  <si>
    <t xml:space="preserve">Poltava             </t>
  </si>
  <si>
    <t xml:space="preserve">Forbidden Planet    </t>
  </si>
  <si>
    <t xml:space="preserve">Black Lilly         </t>
  </si>
  <si>
    <t xml:space="preserve">De Andes            </t>
  </si>
  <si>
    <t xml:space="preserve">Storm Maid          </t>
  </si>
  <si>
    <t xml:space="preserve">Asian Lily          </t>
  </si>
  <si>
    <t xml:space="preserve">Illusion Of Light   </t>
  </si>
  <si>
    <t xml:space="preserve">Mr Mcbu             </t>
  </si>
  <si>
    <t xml:space="preserve">The Danskter        </t>
  </si>
  <si>
    <t xml:space="preserve">Snack Pack          </t>
  </si>
  <si>
    <t xml:space="preserve">Dad Said            </t>
  </si>
  <si>
    <t>Pakenham</t>
  </si>
  <si>
    <t xml:space="preserve">Regina Coeli        </t>
  </si>
  <si>
    <t xml:space="preserve">Lucky Tonight       </t>
  </si>
  <si>
    <t xml:space="preserve">Slowpoke Rodriguez  </t>
  </si>
  <si>
    <t xml:space="preserve">King Of The Forest  </t>
  </si>
  <si>
    <t xml:space="preserve">Transcript          </t>
  </si>
  <si>
    <t xml:space="preserve">Saddle The Stars    </t>
  </si>
  <si>
    <t xml:space="preserve">Al Shahn            </t>
  </si>
  <si>
    <t xml:space="preserve">Oregons Girl        </t>
  </si>
  <si>
    <t xml:space="preserve">Abebe               </t>
  </si>
  <si>
    <t xml:space="preserve">Cafe Society        </t>
  </si>
  <si>
    <t xml:space="preserve">Felix Bay           </t>
  </si>
  <si>
    <t xml:space="preserve">Pentomatic          </t>
  </si>
  <si>
    <t xml:space="preserve">Space Invader       </t>
  </si>
  <si>
    <t xml:space="preserve">Tangara             </t>
  </si>
  <si>
    <t xml:space="preserve">The Dominator       </t>
  </si>
  <si>
    <t xml:space="preserve">Trouble Bound       </t>
  </si>
  <si>
    <t xml:space="preserve">Jilly Blu           </t>
  </si>
  <si>
    <t xml:space="preserve">Waddawesing         </t>
  </si>
  <si>
    <t xml:space="preserve">Arch Fire           </t>
  </si>
  <si>
    <t xml:space="preserve">About The Journey   </t>
  </si>
  <si>
    <t xml:space="preserve">Monte Carlo         </t>
  </si>
  <si>
    <t xml:space="preserve">Strike The Stars    </t>
  </si>
  <si>
    <t xml:space="preserve">Bring Back          </t>
  </si>
  <si>
    <t xml:space="preserve">Reigning            </t>
  </si>
  <si>
    <t xml:space="preserve">Marrazo             </t>
  </si>
  <si>
    <t xml:space="preserve">Mastros             </t>
  </si>
  <si>
    <t xml:space="preserve">Nathan Road         </t>
  </si>
  <si>
    <t xml:space="preserve">Hegemon             </t>
  </si>
  <si>
    <t xml:space="preserve">Ollie The Third     </t>
  </si>
  <si>
    <t xml:space="preserve">Pentelligentsia     </t>
  </si>
  <si>
    <t xml:space="preserve">Tailored            </t>
  </si>
  <si>
    <t xml:space="preserve">Thrive On Dancing   </t>
  </si>
  <si>
    <t xml:space="preserve">You Wan Sum         </t>
  </si>
  <si>
    <t xml:space="preserve">My Kitchen Rules    </t>
  </si>
  <si>
    <t xml:space="preserve">The Rich Fisher     </t>
  </si>
  <si>
    <t xml:space="preserve">Inwood              </t>
  </si>
  <si>
    <t xml:space="preserve">Big Pats Pontiac    </t>
  </si>
  <si>
    <t xml:space="preserve">Royal Blue          </t>
  </si>
  <si>
    <t xml:space="preserve">Ticketing           </t>
  </si>
  <si>
    <t xml:space="preserve">Plucky Rita         </t>
  </si>
  <si>
    <t xml:space="preserve">Trinity Hill        </t>
  </si>
  <si>
    <t xml:space="preserve">Carraig Aonair      </t>
  </si>
  <si>
    <t xml:space="preserve">Written Addiction   </t>
  </si>
  <si>
    <t xml:space="preserve">If You Will         </t>
  </si>
  <si>
    <t xml:space="preserve">Swampland           </t>
  </si>
  <si>
    <t xml:space="preserve">Miss Iano           </t>
  </si>
  <si>
    <t xml:space="preserve">Run Rusty Run       </t>
  </si>
  <si>
    <t xml:space="preserve">Zataglio            </t>
  </si>
  <si>
    <t xml:space="preserve">Kifaah              </t>
  </si>
  <si>
    <t xml:space="preserve">Bobs Hope           </t>
  </si>
  <si>
    <t xml:space="preserve">Ben Bader           </t>
  </si>
  <si>
    <t xml:space="preserve">Miss Dubois         </t>
  </si>
  <si>
    <t xml:space="preserve">Queen Gorgo         </t>
  </si>
  <si>
    <t xml:space="preserve">Bettyrae Ruby       </t>
  </si>
  <si>
    <t xml:space="preserve">Game Up Hardy       </t>
  </si>
  <si>
    <t xml:space="preserve">Dance With Fontein  </t>
  </si>
  <si>
    <t xml:space="preserve">Nasdex              </t>
  </si>
  <si>
    <t xml:space="preserve">Keep Not A Day      </t>
  </si>
  <si>
    <t xml:space="preserve">Snappy Esprit       </t>
  </si>
  <si>
    <t xml:space="preserve">Manolo Blahniq      </t>
  </si>
  <si>
    <t xml:space="preserve">Go One Better       </t>
  </si>
  <si>
    <t xml:space="preserve">My Survivor         </t>
  </si>
  <si>
    <t xml:space="preserve">World Of Hope       </t>
  </si>
  <si>
    <t xml:space="preserve">Mistoffelees        </t>
  </si>
  <si>
    <t>Pt Augusta</t>
  </si>
  <si>
    <t xml:space="preserve">Copper Coast Raida  </t>
  </si>
  <si>
    <t xml:space="preserve">Chandlery           </t>
  </si>
  <si>
    <t xml:space="preserve">Laika Gordo         </t>
  </si>
  <si>
    <t xml:space="preserve">Balzac              </t>
  </si>
  <si>
    <t xml:space="preserve">Chase The Rose      </t>
  </si>
  <si>
    <t xml:space="preserve">Betcher             </t>
  </si>
  <si>
    <t xml:space="preserve">Ratunga             </t>
  </si>
  <si>
    <t xml:space="preserve">Sandhill Jett       </t>
  </si>
  <si>
    <t xml:space="preserve">The Red Lady        </t>
  </si>
  <si>
    <t xml:space="preserve">Lethal Lily         </t>
  </si>
  <si>
    <t xml:space="preserve">Eigelstein          </t>
  </si>
  <si>
    <t xml:space="preserve">Liberty Hill        </t>
  </si>
  <si>
    <t xml:space="preserve">Geordies Second     </t>
  </si>
  <si>
    <t xml:space="preserve">Magnusificent       </t>
  </si>
  <si>
    <t xml:space="preserve">Alphabetic          </t>
  </si>
  <si>
    <t xml:space="preserve">Party Spin          </t>
  </si>
  <si>
    <t xml:space="preserve">Grand Armada        </t>
  </si>
  <si>
    <t xml:space="preserve">Conquer The Moment  </t>
  </si>
  <si>
    <t xml:space="preserve">Blonde Voyage       </t>
  </si>
  <si>
    <t xml:space="preserve">Going Nowhere       </t>
  </si>
  <si>
    <t xml:space="preserve">Mindstorms          </t>
  </si>
  <si>
    <t xml:space="preserve">Romulus Flight      </t>
  </si>
  <si>
    <t xml:space="preserve">Synchronicity       </t>
  </si>
  <si>
    <t xml:space="preserve">Champion Boy        </t>
  </si>
  <si>
    <t xml:space="preserve">Spine Schiller      </t>
  </si>
  <si>
    <t xml:space="preserve">Propshaft           </t>
  </si>
  <si>
    <t xml:space="preserve">Zipalang            </t>
  </si>
  <si>
    <t xml:space="preserve">Moore Alpha         </t>
  </si>
  <si>
    <t xml:space="preserve">Overstreet          </t>
  </si>
  <si>
    <t xml:space="preserve">In Taipei           </t>
  </si>
  <si>
    <t xml:space="preserve">Latin Hero          </t>
  </si>
  <si>
    <t xml:space="preserve">Hero To Villian     </t>
  </si>
  <si>
    <t xml:space="preserve">Contego             </t>
  </si>
  <si>
    <t xml:space="preserve">Exalted Features    </t>
  </si>
  <si>
    <t xml:space="preserve">Cincinnati          </t>
  </si>
  <si>
    <t xml:space="preserve">Shark Shuffle       </t>
  </si>
  <si>
    <t xml:space="preserve">Street Embrace      </t>
  </si>
  <si>
    <t xml:space="preserve">Valik               </t>
  </si>
  <si>
    <t xml:space="preserve">Alpha Romeo         </t>
  </si>
  <si>
    <t xml:space="preserve">Rods Opinion        </t>
  </si>
  <si>
    <t xml:space="preserve">Taskmaster          </t>
  </si>
  <si>
    <t xml:space="preserve">Flytir              </t>
  </si>
  <si>
    <t xml:space="preserve">Lets Make Magic     </t>
  </si>
  <si>
    <t xml:space="preserve">Tickle Me Ernie     </t>
  </si>
  <si>
    <t xml:space="preserve">Just Past Midnight  </t>
  </si>
  <si>
    <t xml:space="preserve">Southern Sea        </t>
  </si>
  <si>
    <t>Sunshine Coast</t>
  </si>
  <si>
    <t xml:space="preserve">Ad Finem            </t>
  </si>
  <si>
    <t xml:space="preserve">Arteta              </t>
  </si>
  <si>
    <t xml:space="preserve">Sherrin The Love    </t>
  </si>
  <si>
    <t xml:space="preserve">Sharp Speedo        </t>
  </si>
  <si>
    <t xml:space="preserve">Rose Of Woorim      </t>
  </si>
  <si>
    <t xml:space="preserve">Real Sting          </t>
  </si>
  <si>
    <t xml:space="preserve">Timeless Lady       </t>
  </si>
  <si>
    <t xml:space="preserve">Antigone            </t>
  </si>
  <si>
    <t xml:space="preserve">Eight Below         </t>
  </si>
  <si>
    <t xml:space="preserve">Nautilus            </t>
  </si>
  <si>
    <t xml:space="preserve">Really Sure         </t>
  </si>
  <si>
    <t xml:space="preserve">Splendid Stryker    </t>
  </si>
  <si>
    <t xml:space="preserve">Lupo Nero           </t>
  </si>
  <si>
    <t xml:space="preserve">Portsea             </t>
  </si>
  <si>
    <t xml:space="preserve">Mont De Loir        </t>
  </si>
  <si>
    <t xml:space="preserve">Moving Press        </t>
  </si>
  <si>
    <t xml:space="preserve">Well Sighted        </t>
  </si>
  <si>
    <t xml:space="preserve">Amenzel             </t>
  </si>
  <si>
    <t xml:space="preserve">Azarenka            </t>
  </si>
  <si>
    <t xml:space="preserve">Rocky Supreme       </t>
  </si>
  <si>
    <t xml:space="preserve">Apollo Hope         </t>
  </si>
  <si>
    <t xml:space="preserve">Daves Valor         </t>
  </si>
  <si>
    <t xml:space="preserve">Real Cute           </t>
  </si>
  <si>
    <t xml:space="preserve">Flash Hero          </t>
  </si>
  <si>
    <t xml:space="preserve">Come By Chance      </t>
  </si>
  <si>
    <t xml:space="preserve">Tierrasanta         </t>
  </si>
  <si>
    <t xml:space="preserve">Andari              </t>
  </si>
  <si>
    <t xml:space="preserve">Victory Street      </t>
  </si>
  <si>
    <t xml:space="preserve">Nothing To Dance    </t>
  </si>
  <si>
    <t xml:space="preserve">Rakitno             </t>
  </si>
  <si>
    <t xml:space="preserve">Hell Of A Quest     </t>
  </si>
  <si>
    <t xml:space="preserve">Drums Jewel         </t>
  </si>
  <si>
    <t xml:space="preserve">Bold Indi           </t>
  </si>
  <si>
    <t xml:space="preserve">Sakan               </t>
  </si>
  <si>
    <t xml:space="preserve">Alpine Style        </t>
  </si>
  <si>
    <t xml:space="preserve">Mambo Miss          </t>
  </si>
  <si>
    <t xml:space="preserve">Miri Miri           </t>
  </si>
  <si>
    <t xml:space="preserve">Skytastic           </t>
  </si>
  <si>
    <t xml:space="preserve">Bobby Be Good       </t>
  </si>
  <si>
    <t xml:space="preserve">Trump It            </t>
  </si>
  <si>
    <t xml:space="preserve">Air Diamond         </t>
  </si>
  <si>
    <t xml:space="preserve">Rothabye            </t>
  </si>
  <si>
    <t xml:space="preserve">Miss Amigo          </t>
  </si>
  <si>
    <t xml:space="preserve">Get On              </t>
  </si>
  <si>
    <t xml:space="preserve">Loaded And Ready    </t>
  </si>
  <si>
    <t xml:space="preserve">Pride Of Rawbelle   </t>
  </si>
  <si>
    <t>Terang</t>
  </si>
  <si>
    <t xml:space="preserve">Hinchley Wood       </t>
  </si>
  <si>
    <t xml:space="preserve">Elzette             </t>
  </si>
  <si>
    <t xml:space="preserve">Vellastar           </t>
  </si>
  <si>
    <t xml:space="preserve">Bullywolfe          </t>
  </si>
  <si>
    <t xml:space="preserve">Macs Mettle         </t>
  </si>
  <si>
    <t xml:space="preserve">Shintaro            </t>
  </si>
  <si>
    <t xml:space="preserve">Baby Boy            </t>
  </si>
  <si>
    <t xml:space="preserve">Mr In Between       </t>
  </si>
  <si>
    <t xml:space="preserve">Meowie Wowie        </t>
  </si>
  <si>
    <t xml:space="preserve">Holly Holy          </t>
  </si>
  <si>
    <t xml:space="preserve">Nahanni             </t>
  </si>
  <si>
    <t xml:space="preserve">Ghost Rider         </t>
  </si>
  <si>
    <t xml:space="preserve">The Flipside        </t>
  </si>
  <si>
    <t xml:space="preserve">Guru Jim            </t>
  </si>
  <si>
    <t xml:space="preserve">Supreme Renegade    </t>
  </si>
  <si>
    <t xml:space="preserve">Hollywood Tycoon    </t>
  </si>
  <si>
    <t xml:space="preserve">Ventura Highway     </t>
  </si>
  <si>
    <t xml:space="preserve">Sun Glance          </t>
  </si>
  <si>
    <t xml:space="preserve">Day In Court        </t>
  </si>
  <si>
    <t xml:space="preserve">Knucklemanna        </t>
  </si>
  <si>
    <t xml:space="preserve">Puccini             </t>
  </si>
  <si>
    <t xml:space="preserve">Falago              </t>
  </si>
  <si>
    <t xml:space="preserve">Ancient King        </t>
  </si>
  <si>
    <t xml:space="preserve">Gold Medals         </t>
  </si>
  <si>
    <t xml:space="preserve">Sudden Moment       </t>
  </si>
  <si>
    <t xml:space="preserve">No Fairy            </t>
  </si>
  <si>
    <t xml:space="preserve">Queen Invader       </t>
  </si>
  <si>
    <t xml:space="preserve">Duke Of Boneo       </t>
  </si>
  <si>
    <t xml:space="preserve">Brigadier           </t>
  </si>
  <si>
    <t xml:space="preserve">Look At Me Now      </t>
  </si>
  <si>
    <t xml:space="preserve">Unabashed           </t>
  </si>
  <si>
    <t xml:space="preserve">Flash Cadillac      </t>
  </si>
  <si>
    <t xml:space="preserve">Meilucca            </t>
  </si>
  <si>
    <t xml:space="preserve">Trinidadian         </t>
  </si>
  <si>
    <t xml:space="preserve">Entirely Perfect    </t>
  </si>
  <si>
    <t>Wagga</t>
  </si>
  <si>
    <t xml:space="preserve">All Day Every Day   </t>
  </si>
  <si>
    <t xml:space="preserve">Emerald Ice         </t>
  </si>
  <si>
    <t xml:space="preserve">Hargy               </t>
  </si>
  <si>
    <t xml:space="preserve">Sinister Sums       </t>
  </si>
  <si>
    <t xml:space="preserve">Bromach             </t>
  </si>
  <si>
    <t xml:space="preserve">Ive Got This        </t>
  </si>
  <si>
    <t xml:space="preserve">Zardalu             </t>
  </si>
  <si>
    <t xml:space="preserve">First Rose          </t>
  </si>
  <si>
    <t xml:space="preserve">Kooroora Miss       </t>
  </si>
  <si>
    <t xml:space="preserve">Manuelito           </t>
  </si>
  <si>
    <t xml:space="preserve">Mateship            </t>
  </si>
  <si>
    <t xml:space="preserve">Peltier             </t>
  </si>
  <si>
    <t xml:space="preserve">La Vitesse Rush     </t>
  </si>
  <si>
    <t xml:space="preserve">Tubbs Gift          </t>
  </si>
  <si>
    <t xml:space="preserve">Little Arli         </t>
  </si>
  <si>
    <t xml:space="preserve">Cliff               </t>
  </si>
  <si>
    <t xml:space="preserve">Gasworx             </t>
  </si>
  <si>
    <t xml:space="preserve">Griddlebone         </t>
  </si>
  <si>
    <t xml:space="preserve">Itsa Fait Accompli  </t>
  </si>
  <si>
    <t xml:space="preserve">Inch Perfect        </t>
  </si>
  <si>
    <t xml:space="preserve">Neylas Girl         </t>
  </si>
  <si>
    <t xml:space="preserve">Danejar             </t>
  </si>
  <si>
    <t xml:space="preserve">Captain Charlie     </t>
  </si>
  <si>
    <t xml:space="preserve">Lautaro             </t>
  </si>
  <si>
    <t xml:space="preserve">Overdue             </t>
  </si>
  <si>
    <t xml:space="preserve">American Time       </t>
  </si>
  <si>
    <t xml:space="preserve">Direct Strategy     </t>
  </si>
  <si>
    <t xml:space="preserve">Not Too Sure        </t>
  </si>
  <si>
    <t xml:space="preserve">Gentleman Max       </t>
  </si>
  <si>
    <t xml:space="preserve">Dyrham Park         </t>
  </si>
  <si>
    <t xml:space="preserve">Midnight Obsession  </t>
  </si>
  <si>
    <t xml:space="preserve">Melberra Star       </t>
  </si>
  <si>
    <t xml:space="preserve">Roses Song          </t>
  </si>
  <si>
    <t xml:space="preserve">Betterthanyouthink  </t>
  </si>
  <si>
    <t xml:space="preserve">Heysen              </t>
  </si>
  <si>
    <t xml:space="preserve">Sir Ottavio         </t>
  </si>
  <si>
    <t xml:space="preserve">Mr Sommerville      </t>
  </si>
  <si>
    <t xml:space="preserve">Dynamic Concept     </t>
  </si>
  <si>
    <t xml:space="preserve">Got The Goss        </t>
  </si>
  <si>
    <t xml:space="preserve">Gold Horizon        </t>
  </si>
  <si>
    <t xml:space="preserve">Ultima Chance       </t>
  </si>
  <si>
    <t xml:space="preserve">Flash Fibian        </t>
  </si>
  <si>
    <t xml:space="preserve">Lord Von Costa      </t>
  </si>
  <si>
    <t xml:space="preserve">Miss Liffey         </t>
  </si>
  <si>
    <t xml:space="preserve">Smakatus            </t>
  </si>
  <si>
    <t xml:space="preserve">Vinnie Vega         </t>
  </si>
  <si>
    <t xml:space="preserve">Leucura             </t>
  </si>
  <si>
    <t xml:space="preserve">Man Of Peace        </t>
  </si>
  <si>
    <t xml:space="preserve">Rock On Zariz       </t>
  </si>
  <si>
    <t xml:space="preserve">Dalrada             </t>
  </si>
  <si>
    <t xml:space="preserve">Layo Layo           </t>
  </si>
  <si>
    <t xml:space="preserve">Zarreig             </t>
  </si>
  <si>
    <t xml:space="preserve">Little Capri        </t>
  </si>
  <si>
    <t xml:space="preserve">The Walrus          </t>
  </si>
  <si>
    <t xml:space="preserve">Daisy Doutes        </t>
  </si>
  <si>
    <t xml:space="preserve">Big Spender         </t>
  </si>
  <si>
    <t xml:space="preserve">Hangover Monday     </t>
  </si>
  <si>
    <t xml:space="preserve">Immy                </t>
  </si>
  <si>
    <t xml:space="preserve">Rosielu             </t>
  </si>
  <si>
    <t xml:space="preserve">First Order         </t>
  </si>
  <si>
    <t xml:space="preserve">Miss Farloo         </t>
  </si>
  <si>
    <t xml:space="preserve">Dutiful             </t>
  </si>
  <si>
    <t xml:space="preserve">Bolshoi Devoushka   </t>
  </si>
  <si>
    <t xml:space="preserve">Kentucky Angel      </t>
  </si>
  <si>
    <t xml:space="preserve">Evenaz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</si>
</sst>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0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435" sqref="C435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5.140625" style="10" bestFit="1" customWidth="1"/>
    <col min="4" max="4" width="5.8515625" style="10" bestFit="1" customWidth="1"/>
    <col min="5" max="5" width="5.7109375" style="10" bestFit="1" customWidth="1"/>
    <col min="6" max="6" width="22.14062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6</v>
      </c>
      <c r="B2" s="5">
        <v>0.47222222222222227</v>
      </c>
      <c r="C2" s="1" t="s">
        <v>93</v>
      </c>
      <c r="D2" s="1">
        <v>1</v>
      </c>
      <c r="E2" s="1">
        <v>2</v>
      </c>
      <c r="F2" s="1" t="s">
        <v>95</v>
      </c>
      <c r="G2" s="2">
        <v>76.8258666666666</v>
      </c>
      <c r="H2" s="6">
        <f>1+_xlfn.COUNTIFS(A:A,A2,O:O,"&lt;"&amp;O2)</f>
        <v>1</v>
      </c>
      <c r="I2" s="2">
        <f>_xlfn.AVERAGEIF(A:A,A2,G:G)</f>
        <v>49.749023809523806</v>
      </c>
      <c r="J2" s="2">
        <f aca="true" t="shared" si="0" ref="J2:J58">G2-I2</f>
        <v>27.076842857142793</v>
      </c>
      <c r="K2" s="2">
        <f aca="true" t="shared" si="1" ref="K2:K58">90+J2</f>
        <v>117.0768428571428</v>
      </c>
      <c r="L2" s="2">
        <f aca="true" t="shared" si="2" ref="L2:L58">EXP(0.06*K2)</f>
        <v>1123.9567728870643</v>
      </c>
      <c r="M2" s="2">
        <f>SUMIF(A:A,A2,L:L)</f>
        <v>2192.724615443469</v>
      </c>
      <c r="N2" s="3">
        <f aca="true" t="shared" si="3" ref="N2:N58">L2/M2</f>
        <v>0.512584555749035</v>
      </c>
      <c r="O2" s="7">
        <f aca="true" t="shared" si="4" ref="O2:O58">1/N2</f>
        <v>1.9508976397829803</v>
      </c>
      <c r="P2" s="3">
        <f aca="true" t="shared" si="5" ref="P2:P58">IF(O2&gt;21,"",N2)</f>
        <v>0.512584555749035</v>
      </c>
      <c r="Q2" s="3">
        <f>IF(ISNUMBER(P2),SUMIF(A:A,A2,P:P),"")</f>
        <v>0.9999999999999998</v>
      </c>
      <c r="R2" s="3">
        <f aca="true" t="shared" si="6" ref="R2:R58">_xlfn.IFERROR(P2*(1/Q2),"")</f>
        <v>0.5125845557490352</v>
      </c>
      <c r="S2" s="8">
        <f aca="true" t="shared" si="7" ref="S2:S58">_xlfn.IFERROR(1/R2,"")</f>
        <v>1.95089763978298</v>
      </c>
    </row>
    <row r="3" spans="1:19" ht="15">
      <c r="A3" s="1">
        <v>6</v>
      </c>
      <c r="B3" s="5">
        <v>0.47222222222222227</v>
      </c>
      <c r="C3" s="1" t="s">
        <v>93</v>
      </c>
      <c r="D3" s="1">
        <v>1</v>
      </c>
      <c r="E3" s="1">
        <v>4</v>
      </c>
      <c r="F3" s="1" t="s">
        <v>97</v>
      </c>
      <c r="G3" s="2">
        <v>52.0294666666667</v>
      </c>
      <c r="H3" s="6">
        <f>1+_xlfn.COUNTIFS(A:A,A3,O:O,"&lt;"&amp;O3)</f>
        <v>2</v>
      </c>
      <c r="I3" s="2">
        <f>_xlfn.AVERAGEIF(A:A,A3,G:G)</f>
        <v>49.749023809523806</v>
      </c>
      <c r="J3" s="2">
        <f t="shared" si="0"/>
        <v>2.2804428571428943</v>
      </c>
      <c r="K3" s="2">
        <f t="shared" si="1"/>
        <v>92.2804428571429</v>
      </c>
      <c r="L3" s="2">
        <f t="shared" si="2"/>
        <v>253.87107804947163</v>
      </c>
      <c r="M3" s="2">
        <f>SUMIF(A:A,A3,L:L)</f>
        <v>2192.724615443469</v>
      </c>
      <c r="N3" s="3">
        <f t="shared" si="3"/>
        <v>0.11577882432725249</v>
      </c>
      <c r="O3" s="7">
        <f t="shared" si="4"/>
        <v>8.63715801063473</v>
      </c>
      <c r="P3" s="3">
        <f t="shared" si="5"/>
        <v>0.11577882432725249</v>
      </c>
      <c r="Q3" s="3">
        <f>IF(ISNUMBER(P3),SUMIF(A:A,A3,P:P),"")</f>
        <v>0.9999999999999998</v>
      </c>
      <c r="R3" s="3">
        <f t="shared" si="6"/>
        <v>0.11577882432725252</v>
      </c>
      <c r="S3" s="8">
        <f t="shared" si="7"/>
        <v>8.637158010634728</v>
      </c>
    </row>
    <row r="4" spans="1:19" ht="15">
      <c r="A4" s="1">
        <v>6</v>
      </c>
      <c r="B4" s="5">
        <v>0.47222222222222227</v>
      </c>
      <c r="C4" s="1" t="s">
        <v>93</v>
      </c>
      <c r="D4" s="1">
        <v>1</v>
      </c>
      <c r="E4" s="1">
        <v>5</v>
      </c>
      <c r="F4" s="1" t="s">
        <v>98</v>
      </c>
      <c r="G4" s="2">
        <v>52.0274</v>
      </c>
      <c r="H4" s="6">
        <f>1+_xlfn.COUNTIFS(A:A,A4,O:O,"&lt;"&amp;O4)</f>
        <v>3</v>
      </c>
      <c r="I4" s="2">
        <f>_xlfn.AVERAGEIF(A:A,A4,G:G)</f>
        <v>49.749023809523806</v>
      </c>
      <c r="J4" s="2">
        <f t="shared" si="0"/>
        <v>2.2783761904761946</v>
      </c>
      <c r="K4" s="2">
        <f t="shared" si="1"/>
        <v>92.2783761904762</v>
      </c>
      <c r="L4" s="2">
        <f t="shared" si="2"/>
        <v>253.83959998747287</v>
      </c>
      <c r="M4" s="2">
        <f>SUMIF(A:A,A4,L:L)</f>
        <v>2192.724615443469</v>
      </c>
      <c r="N4" s="3">
        <f t="shared" si="3"/>
        <v>0.11576446864310634</v>
      </c>
      <c r="O4" s="7">
        <f t="shared" si="4"/>
        <v>8.638229084633293</v>
      </c>
      <c r="P4" s="3">
        <f t="shared" si="5"/>
        <v>0.11576446864310634</v>
      </c>
      <c r="Q4" s="3">
        <f>IF(ISNUMBER(P4),SUMIF(A:A,A4,P:P),"")</f>
        <v>0.9999999999999998</v>
      </c>
      <c r="R4" s="3">
        <f t="shared" si="6"/>
        <v>0.11576446864310637</v>
      </c>
      <c r="S4" s="8">
        <f t="shared" si="7"/>
        <v>8.638229084633291</v>
      </c>
    </row>
    <row r="5" spans="1:19" ht="15">
      <c r="A5" s="1">
        <v>6</v>
      </c>
      <c r="B5" s="5">
        <v>0.47222222222222227</v>
      </c>
      <c r="C5" s="1" t="s">
        <v>93</v>
      </c>
      <c r="D5" s="1">
        <v>1</v>
      </c>
      <c r="E5" s="1">
        <v>7</v>
      </c>
      <c r="F5" s="1" t="s">
        <v>100</v>
      </c>
      <c r="G5" s="2">
        <v>45.3582</v>
      </c>
      <c r="H5" s="6">
        <f>1+_xlfn.COUNTIFS(A:A,A5,O:O,"&lt;"&amp;O5)</f>
        <v>4</v>
      </c>
      <c r="I5" s="2">
        <f>_xlfn.AVERAGEIF(A:A,A5,G:G)</f>
        <v>49.749023809523806</v>
      </c>
      <c r="J5" s="2">
        <f t="shared" si="0"/>
        <v>-4.390823809523809</v>
      </c>
      <c r="K5" s="2">
        <f t="shared" si="1"/>
        <v>85.60917619047619</v>
      </c>
      <c r="L5" s="2">
        <f t="shared" si="2"/>
        <v>170.12791094139072</v>
      </c>
      <c r="M5" s="2">
        <f>SUMIF(A:A,A5,L:L)</f>
        <v>2192.724615443469</v>
      </c>
      <c r="N5" s="3">
        <f t="shared" si="3"/>
        <v>0.07758744976143897</v>
      </c>
      <c r="O5" s="7">
        <f t="shared" si="4"/>
        <v>12.888682423184902</v>
      </c>
      <c r="P5" s="3">
        <f t="shared" si="5"/>
        <v>0.07758744976143897</v>
      </c>
      <c r="Q5" s="3">
        <f>IF(ISNUMBER(P5),SUMIF(A:A,A5,P:P),"")</f>
        <v>0.9999999999999998</v>
      </c>
      <c r="R5" s="3">
        <f t="shared" si="6"/>
        <v>0.07758744976143898</v>
      </c>
      <c r="S5" s="8">
        <f t="shared" si="7"/>
        <v>12.888682423184898</v>
      </c>
    </row>
    <row r="6" spans="1:19" ht="15">
      <c r="A6" s="1">
        <v>6</v>
      </c>
      <c r="B6" s="5">
        <v>0.47222222222222227</v>
      </c>
      <c r="C6" s="1" t="s">
        <v>93</v>
      </c>
      <c r="D6" s="1">
        <v>1</v>
      </c>
      <c r="E6" s="1">
        <v>6</v>
      </c>
      <c r="F6" s="1" t="s">
        <v>99</v>
      </c>
      <c r="G6" s="2">
        <v>44.6118333333333</v>
      </c>
      <c r="H6" s="6">
        <f>1+_xlfn.COUNTIFS(A:A,A6,O:O,"&lt;"&amp;O6)</f>
        <v>5</v>
      </c>
      <c r="I6" s="2">
        <f>_xlfn.AVERAGEIF(A:A,A6,G:G)</f>
        <v>49.749023809523806</v>
      </c>
      <c r="J6" s="2">
        <f t="shared" si="0"/>
        <v>-5.137190476190504</v>
      </c>
      <c r="K6" s="2">
        <f t="shared" si="1"/>
        <v>84.86280952380949</v>
      </c>
      <c r="L6" s="2">
        <f t="shared" si="2"/>
        <v>162.6773142387418</v>
      </c>
      <c r="M6" s="2">
        <f>SUMIF(A:A,A6,L:L)</f>
        <v>2192.724615443469</v>
      </c>
      <c r="N6" s="3">
        <f t="shared" si="3"/>
        <v>0.07418957815906173</v>
      </c>
      <c r="O6" s="7">
        <f t="shared" si="4"/>
        <v>13.478982153746848</v>
      </c>
      <c r="P6" s="3">
        <f t="shared" si="5"/>
        <v>0.07418957815906173</v>
      </c>
      <c r="Q6" s="3">
        <f>IF(ISNUMBER(P6),SUMIF(A:A,A6,P:P),"")</f>
        <v>0.9999999999999998</v>
      </c>
      <c r="R6" s="3">
        <f t="shared" si="6"/>
        <v>0.07418957815906174</v>
      </c>
      <c r="S6" s="8">
        <f t="shared" si="7"/>
        <v>13.478982153746847</v>
      </c>
    </row>
    <row r="7" spans="1:19" ht="15">
      <c r="A7" s="1">
        <v>6</v>
      </c>
      <c r="B7" s="5">
        <v>0.47222222222222227</v>
      </c>
      <c r="C7" s="1" t="s">
        <v>93</v>
      </c>
      <c r="D7" s="1">
        <v>1</v>
      </c>
      <c r="E7" s="1">
        <v>1</v>
      </c>
      <c r="F7" s="1" t="s">
        <v>94</v>
      </c>
      <c r="G7" s="2">
        <v>39.2390333333334</v>
      </c>
      <c r="H7" s="6">
        <f>1+_xlfn.COUNTIFS(A:A,A7,O:O,"&lt;"&amp;O7)</f>
        <v>6</v>
      </c>
      <c r="I7" s="2">
        <f>_xlfn.AVERAGEIF(A:A,A7,G:G)</f>
        <v>49.749023809523806</v>
      </c>
      <c r="J7" s="2">
        <f t="shared" si="0"/>
        <v>-10.509990476190403</v>
      </c>
      <c r="K7" s="2">
        <f t="shared" si="1"/>
        <v>79.49000952380959</v>
      </c>
      <c r="L7" s="2">
        <f t="shared" si="2"/>
        <v>117.84857897873975</v>
      </c>
      <c r="M7" s="2">
        <f>SUMIF(A:A,A7,L:L)</f>
        <v>2192.724615443469</v>
      </c>
      <c r="N7" s="3">
        <f t="shared" si="3"/>
        <v>0.05374527113378777</v>
      </c>
      <c r="O7" s="7">
        <f t="shared" si="4"/>
        <v>18.60628812366964</v>
      </c>
      <c r="P7" s="3">
        <f t="shared" si="5"/>
        <v>0.05374527113378777</v>
      </c>
      <c r="Q7" s="3">
        <f>IF(ISNUMBER(P7),SUMIF(A:A,A7,P:P),"")</f>
        <v>0.9999999999999998</v>
      </c>
      <c r="R7" s="3">
        <f t="shared" si="6"/>
        <v>0.053745271133787784</v>
      </c>
      <c r="S7" s="8">
        <f t="shared" si="7"/>
        <v>18.606288123669632</v>
      </c>
    </row>
    <row r="8" spans="1:19" ht="15">
      <c r="A8" s="1">
        <v>6</v>
      </c>
      <c r="B8" s="5">
        <v>0.47222222222222227</v>
      </c>
      <c r="C8" s="1" t="s">
        <v>93</v>
      </c>
      <c r="D8" s="1">
        <v>1</v>
      </c>
      <c r="E8" s="1">
        <v>3</v>
      </c>
      <c r="F8" s="1" t="s">
        <v>96</v>
      </c>
      <c r="G8" s="2">
        <v>38.1513666666666</v>
      </c>
      <c r="H8" s="6">
        <f>1+_xlfn.COUNTIFS(A:A,A8,O:O,"&lt;"&amp;O8)</f>
        <v>7</v>
      </c>
      <c r="I8" s="2">
        <f>_xlfn.AVERAGEIF(A:A,A8,G:G)</f>
        <v>49.749023809523806</v>
      </c>
      <c r="J8" s="2">
        <f t="shared" si="0"/>
        <v>-11.597657142857209</v>
      </c>
      <c r="K8" s="2">
        <f t="shared" si="1"/>
        <v>78.4023428571428</v>
      </c>
      <c r="L8" s="2">
        <f t="shared" si="2"/>
        <v>110.40336036058757</v>
      </c>
      <c r="M8" s="2">
        <f>SUMIF(A:A,A8,L:L)</f>
        <v>2192.724615443469</v>
      </c>
      <c r="N8" s="3">
        <f t="shared" si="3"/>
        <v>0.05034985222631752</v>
      </c>
      <c r="O8" s="7">
        <f t="shared" si="4"/>
        <v>19.861031478406343</v>
      </c>
      <c r="P8" s="3">
        <f t="shared" si="5"/>
        <v>0.05034985222631752</v>
      </c>
      <c r="Q8" s="3">
        <f>IF(ISNUMBER(P8),SUMIF(A:A,A8,P:P),"")</f>
        <v>0.9999999999999998</v>
      </c>
      <c r="R8" s="3">
        <f t="shared" si="6"/>
        <v>0.050349852226317535</v>
      </c>
      <c r="S8" s="8">
        <f t="shared" si="7"/>
        <v>19.86103147840634</v>
      </c>
    </row>
    <row r="9" spans="1:19" ht="15">
      <c r="A9" s="1">
        <v>7</v>
      </c>
      <c r="B9" s="5">
        <v>0.49652777777777773</v>
      </c>
      <c r="C9" s="1" t="s">
        <v>93</v>
      </c>
      <c r="D9" s="1">
        <v>2</v>
      </c>
      <c r="E9" s="1">
        <v>5</v>
      </c>
      <c r="F9" s="1" t="s">
        <v>105</v>
      </c>
      <c r="G9" s="2">
        <v>82.3798666666666</v>
      </c>
      <c r="H9" s="6">
        <f>1+_xlfn.COUNTIFS(A:A,A9,O:O,"&lt;"&amp;O9)</f>
        <v>1</v>
      </c>
      <c r="I9" s="2">
        <f>_xlfn.AVERAGEIF(A:A,A9,G:G)</f>
        <v>50.3228</v>
      </c>
      <c r="J9" s="2">
        <f t="shared" si="0"/>
        <v>32.0570666666666</v>
      </c>
      <c r="K9" s="2">
        <f t="shared" si="1"/>
        <v>122.0570666666666</v>
      </c>
      <c r="L9" s="2">
        <f t="shared" si="2"/>
        <v>1515.3837709147288</v>
      </c>
      <c r="M9" s="2">
        <f>SUMIF(A:A,A9,L:L)</f>
        <v>4030.5977152019</v>
      </c>
      <c r="N9" s="3">
        <f t="shared" si="3"/>
        <v>0.3759699870813876</v>
      </c>
      <c r="O9" s="7">
        <f t="shared" si="4"/>
        <v>2.6597867765001313</v>
      </c>
      <c r="P9" s="3">
        <f t="shared" si="5"/>
        <v>0.3759699870813876</v>
      </c>
      <c r="Q9" s="3">
        <f>IF(ISNUMBER(P9),SUMIF(A:A,A9,P:P),"")</f>
        <v>0.8387428771200338</v>
      </c>
      <c r="R9" s="3">
        <f t="shared" si="6"/>
        <v>0.4482541638652652</v>
      </c>
      <c r="S9" s="8">
        <f t="shared" si="7"/>
        <v>2.2308772134475405</v>
      </c>
    </row>
    <row r="10" spans="1:19" ht="15">
      <c r="A10" s="1">
        <v>7</v>
      </c>
      <c r="B10" s="5">
        <v>0.49652777777777773</v>
      </c>
      <c r="C10" s="1" t="s">
        <v>93</v>
      </c>
      <c r="D10" s="1">
        <v>2</v>
      </c>
      <c r="E10" s="1">
        <v>2</v>
      </c>
      <c r="F10" s="1" t="s">
        <v>102</v>
      </c>
      <c r="G10" s="2">
        <v>72.5523</v>
      </c>
      <c r="H10" s="6">
        <f>1+_xlfn.COUNTIFS(A:A,A10,O:O,"&lt;"&amp;O10)</f>
        <v>2</v>
      </c>
      <c r="I10" s="2">
        <f>_xlfn.AVERAGEIF(A:A,A10,G:G)</f>
        <v>50.3228</v>
      </c>
      <c r="J10" s="2">
        <f t="shared" si="0"/>
        <v>22.2295</v>
      </c>
      <c r="K10" s="2">
        <f t="shared" si="1"/>
        <v>112.2295</v>
      </c>
      <c r="L10" s="2">
        <f t="shared" si="2"/>
        <v>840.3092677751221</v>
      </c>
      <c r="M10" s="2">
        <f>SUMIF(A:A,A10,L:L)</f>
        <v>4030.5977152019</v>
      </c>
      <c r="N10" s="3">
        <f t="shared" si="3"/>
        <v>0.20848254456300397</v>
      </c>
      <c r="O10" s="7">
        <f t="shared" si="4"/>
        <v>4.796564633725474</v>
      </c>
      <c r="P10" s="3">
        <f t="shared" si="5"/>
        <v>0.20848254456300397</v>
      </c>
      <c r="Q10" s="3">
        <f>IF(ISNUMBER(P10),SUMIF(A:A,A10,P:P),"")</f>
        <v>0.8387428771200338</v>
      </c>
      <c r="R10" s="3">
        <f t="shared" si="6"/>
        <v>0.24856550231325267</v>
      </c>
      <c r="S10" s="8">
        <f t="shared" si="7"/>
        <v>4.023084421183105</v>
      </c>
    </row>
    <row r="11" spans="1:19" ht="15">
      <c r="A11" s="1">
        <v>7</v>
      </c>
      <c r="B11" s="5">
        <v>0.49652777777777773</v>
      </c>
      <c r="C11" s="1" t="s">
        <v>93</v>
      </c>
      <c r="D11" s="1">
        <v>2</v>
      </c>
      <c r="E11" s="1">
        <v>7</v>
      </c>
      <c r="F11" s="1" t="s">
        <v>107</v>
      </c>
      <c r="G11" s="2">
        <v>60.2374333333334</v>
      </c>
      <c r="H11" s="6">
        <f>1+_xlfn.COUNTIFS(A:A,A11,O:O,"&lt;"&amp;O11)</f>
        <v>3</v>
      </c>
      <c r="I11" s="2">
        <f>_xlfn.AVERAGEIF(A:A,A11,G:G)</f>
        <v>50.3228</v>
      </c>
      <c r="J11" s="2">
        <f t="shared" si="0"/>
        <v>9.914633333333398</v>
      </c>
      <c r="K11" s="2">
        <f t="shared" si="1"/>
        <v>99.9146333333334</v>
      </c>
      <c r="L11" s="2">
        <f t="shared" si="2"/>
        <v>401.36771414269504</v>
      </c>
      <c r="M11" s="2">
        <f>SUMIF(A:A,A11,L:L)</f>
        <v>4030.5977152019</v>
      </c>
      <c r="N11" s="3">
        <f t="shared" si="3"/>
        <v>0.09958019690947743</v>
      </c>
      <c r="O11" s="7">
        <f t="shared" si="4"/>
        <v>10.042157286644471</v>
      </c>
      <c r="P11" s="3">
        <f t="shared" si="5"/>
        <v>0.09958019690947743</v>
      </c>
      <c r="Q11" s="3">
        <f>IF(ISNUMBER(P11),SUMIF(A:A,A11,P:P),"")</f>
        <v>0.8387428771200338</v>
      </c>
      <c r="R11" s="3">
        <f t="shared" si="6"/>
        <v>0.11872553511441189</v>
      </c>
      <c r="S11" s="8">
        <f t="shared" si="7"/>
        <v>8.422787895092096</v>
      </c>
    </row>
    <row r="12" spans="1:19" ht="15">
      <c r="A12" s="1">
        <v>7</v>
      </c>
      <c r="B12" s="5">
        <v>0.49652777777777773</v>
      </c>
      <c r="C12" s="1" t="s">
        <v>93</v>
      </c>
      <c r="D12" s="1">
        <v>2</v>
      </c>
      <c r="E12" s="1">
        <v>10</v>
      </c>
      <c r="F12" s="1" t="s">
        <v>109</v>
      </c>
      <c r="G12" s="2">
        <v>57.6133</v>
      </c>
      <c r="H12" s="6">
        <f>1+_xlfn.COUNTIFS(A:A,A12,O:O,"&lt;"&amp;O12)</f>
        <v>4</v>
      </c>
      <c r="I12" s="2">
        <f>_xlfn.AVERAGEIF(A:A,A12,G:G)</f>
        <v>50.3228</v>
      </c>
      <c r="J12" s="2">
        <f t="shared" si="0"/>
        <v>7.2905000000000015</v>
      </c>
      <c r="K12" s="2">
        <f t="shared" si="1"/>
        <v>97.29050000000001</v>
      </c>
      <c r="L12" s="2">
        <f t="shared" si="2"/>
        <v>342.8969621015801</v>
      </c>
      <c r="M12" s="2">
        <f>SUMIF(A:A,A12,L:L)</f>
        <v>4030.5977152019</v>
      </c>
      <c r="N12" s="3">
        <f t="shared" si="3"/>
        <v>0.08507347702012076</v>
      </c>
      <c r="O12" s="7">
        <f t="shared" si="4"/>
        <v>11.754544836147812</v>
      </c>
      <c r="P12" s="3">
        <f t="shared" si="5"/>
        <v>0.08507347702012076</v>
      </c>
      <c r="Q12" s="3">
        <f>IF(ISNUMBER(P12),SUMIF(A:A,A12,P:P),"")</f>
        <v>0.8387428771200338</v>
      </c>
      <c r="R12" s="3">
        <f t="shared" si="6"/>
        <v>0.1014297460411646</v>
      </c>
      <c r="S12" s="8">
        <f t="shared" si="7"/>
        <v>9.859040755107053</v>
      </c>
    </row>
    <row r="13" spans="1:19" ht="15">
      <c r="A13" s="1">
        <v>7</v>
      </c>
      <c r="B13" s="5">
        <v>0.49652777777777773</v>
      </c>
      <c r="C13" s="1" t="s">
        <v>93</v>
      </c>
      <c r="D13" s="1">
        <v>2</v>
      </c>
      <c r="E13" s="1">
        <v>3</v>
      </c>
      <c r="F13" s="1" t="s">
        <v>103</v>
      </c>
      <c r="G13" s="2">
        <v>54.2762333333333</v>
      </c>
      <c r="H13" s="6">
        <f>1+_xlfn.COUNTIFS(A:A,A13,O:O,"&lt;"&amp;O13)</f>
        <v>5</v>
      </c>
      <c r="I13" s="2">
        <f>_xlfn.AVERAGEIF(A:A,A13,G:G)</f>
        <v>50.3228</v>
      </c>
      <c r="J13" s="2">
        <f t="shared" si="0"/>
        <v>3.953433333333301</v>
      </c>
      <c r="K13" s="2">
        <f t="shared" si="1"/>
        <v>93.9534333333333</v>
      </c>
      <c r="L13" s="2">
        <f t="shared" si="2"/>
        <v>280.67740922775033</v>
      </c>
      <c r="M13" s="2">
        <f>SUMIF(A:A,A13,L:L)</f>
        <v>4030.5977152019</v>
      </c>
      <c r="N13" s="3">
        <f t="shared" si="3"/>
        <v>0.06963667154604405</v>
      </c>
      <c r="O13" s="7">
        <f t="shared" si="4"/>
        <v>14.360249819504883</v>
      </c>
      <c r="P13" s="3">
        <f t="shared" si="5"/>
        <v>0.06963667154604405</v>
      </c>
      <c r="Q13" s="3">
        <f>IF(ISNUMBER(P13),SUMIF(A:A,A13,P:P),"")</f>
        <v>0.8387428771200338</v>
      </c>
      <c r="R13" s="3">
        <f t="shared" si="6"/>
        <v>0.08302505266590567</v>
      </c>
      <c r="S13" s="8">
        <f t="shared" si="7"/>
        <v>12.044557249773973</v>
      </c>
    </row>
    <row r="14" spans="1:19" ht="15">
      <c r="A14" s="1">
        <v>7</v>
      </c>
      <c r="B14" s="5">
        <v>0.49652777777777773</v>
      </c>
      <c r="C14" s="1" t="s">
        <v>93</v>
      </c>
      <c r="D14" s="1">
        <v>2</v>
      </c>
      <c r="E14" s="1">
        <v>1</v>
      </c>
      <c r="F14" s="1" t="s">
        <v>101</v>
      </c>
      <c r="G14" s="2">
        <v>39.8314666666666</v>
      </c>
      <c r="H14" s="6">
        <f>1+_xlfn.COUNTIFS(A:A,A14,O:O,"&lt;"&amp;O14)</f>
        <v>8</v>
      </c>
      <c r="I14" s="2">
        <f>_xlfn.AVERAGEIF(A:A,A14,G:G)</f>
        <v>50.3228</v>
      </c>
      <c r="J14" s="2">
        <f t="shared" si="0"/>
        <v>-10.491333333333401</v>
      </c>
      <c r="K14" s="2">
        <f t="shared" si="1"/>
        <v>79.5086666666666</v>
      </c>
      <c r="L14" s="2">
        <f t="shared" si="2"/>
        <v>117.980575911935</v>
      </c>
      <c r="M14" s="2">
        <f>SUMIF(A:A,A14,L:L)</f>
        <v>4030.5977152019</v>
      </c>
      <c r="N14" s="3">
        <f t="shared" si="3"/>
        <v>0.029271235744256146</v>
      </c>
      <c r="O14" s="7">
        <f t="shared" si="4"/>
        <v>34.163231396755386</v>
      </c>
      <c r="P14" s="3">
        <f t="shared" si="5"/>
      </c>
      <c r="Q14" s="3">
        <f>IF(ISNUMBER(P14),SUMIF(A:A,A14,P:P),"")</f>
      </c>
      <c r="R14" s="3">
        <f t="shared" si="6"/>
      </c>
      <c r="S14" s="8">
        <f t="shared" si="7"/>
      </c>
    </row>
    <row r="15" spans="1:19" ht="15">
      <c r="A15" s="1">
        <v>7</v>
      </c>
      <c r="B15" s="5">
        <v>0.49652777777777773</v>
      </c>
      <c r="C15" s="1" t="s">
        <v>93</v>
      </c>
      <c r="D15" s="1">
        <v>2</v>
      </c>
      <c r="E15" s="1">
        <v>4</v>
      </c>
      <c r="F15" s="1" t="s">
        <v>104</v>
      </c>
      <c r="G15" s="2">
        <v>30.2227666666667</v>
      </c>
      <c r="H15" s="6">
        <f>1+_xlfn.COUNTIFS(A:A,A15,O:O,"&lt;"&amp;O15)</f>
        <v>11</v>
      </c>
      <c r="I15" s="2">
        <f>_xlfn.AVERAGEIF(A:A,A15,G:G)</f>
        <v>50.3228</v>
      </c>
      <c r="J15" s="2">
        <f t="shared" si="0"/>
        <v>-20.1000333333333</v>
      </c>
      <c r="K15" s="2">
        <f t="shared" si="1"/>
        <v>69.8999666666667</v>
      </c>
      <c r="L15" s="2">
        <f t="shared" si="2"/>
        <v>66.28727843683781</v>
      </c>
      <c r="M15" s="2">
        <f>SUMIF(A:A,A15,L:L)</f>
        <v>4030.5977152019</v>
      </c>
      <c r="N15" s="3">
        <f t="shared" si="3"/>
        <v>0.016446016973320633</v>
      </c>
      <c r="O15" s="7">
        <f t="shared" si="4"/>
        <v>60.80499622627404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7</v>
      </c>
      <c r="B16" s="5">
        <v>0.49652777777777773</v>
      </c>
      <c r="C16" s="1" t="s">
        <v>93</v>
      </c>
      <c r="D16" s="1">
        <v>2</v>
      </c>
      <c r="E16" s="1">
        <v>6</v>
      </c>
      <c r="F16" s="1" t="s">
        <v>106</v>
      </c>
      <c r="G16" s="2">
        <v>43.0251</v>
      </c>
      <c r="H16" s="6">
        <f>1+_xlfn.COUNTIFS(A:A,A16,O:O,"&lt;"&amp;O16)</f>
        <v>7</v>
      </c>
      <c r="I16" s="2">
        <f>_xlfn.AVERAGEIF(A:A,A16,G:G)</f>
        <v>50.3228</v>
      </c>
      <c r="J16" s="2">
        <f t="shared" si="0"/>
        <v>-7.297699999999999</v>
      </c>
      <c r="K16" s="2">
        <f t="shared" si="1"/>
        <v>82.70230000000001</v>
      </c>
      <c r="L16" s="2">
        <f t="shared" si="2"/>
        <v>142.89898756625766</v>
      </c>
      <c r="M16" s="2">
        <f>SUMIF(A:A,A16,L:L)</f>
        <v>4030.5977152019</v>
      </c>
      <c r="N16" s="3">
        <f t="shared" si="3"/>
        <v>0.03545354750420673</v>
      </c>
      <c r="O16" s="7">
        <f t="shared" si="4"/>
        <v>28.20592212616651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7</v>
      </c>
      <c r="B17" s="5">
        <v>0.49652777777777773</v>
      </c>
      <c r="C17" s="1" t="s">
        <v>93</v>
      </c>
      <c r="D17" s="1">
        <v>2</v>
      </c>
      <c r="E17" s="1">
        <v>9</v>
      </c>
      <c r="F17" s="1" t="s">
        <v>108</v>
      </c>
      <c r="G17" s="2">
        <v>33.692299999999996</v>
      </c>
      <c r="H17" s="6">
        <f>1+_xlfn.COUNTIFS(A:A,A17,O:O,"&lt;"&amp;O17)</f>
        <v>10</v>
      </c>
      <c r="I17" s="2">
        <f>_xlfn.AVERAGEIF(A:A,A17,G:G)</f>
        <v>50.3228</v>
      </c>
      <c r="J17" s="2">
        <f t="shared" si="0"/>
        <v>-16.630500000000005</v>
      </c>
      <c r="K17" s="2">
        <f t="shared" si="1"/>
        <v>73.36949999999999</v>
      </c>
      <c r="L17" s="2">
        <f t="shared" si="2"/>
        <v>81.62780896075911</v>
      </c>
      <c r="M17" s="2">
        <f>SUMIF(A:A,A17,L:L)</f>
        <v>4030.5977152019</v>
      </c>
      <c r="N17" s="3">
        <f t="shared" si="3"/>
        <v>0.020252035734771964</v>
      </c>
      <c r="O17" s="7">
        <f t="shared" si="4"/>
        <v>49.37775209842429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7</v>
      </c>
      <c r="B18" s="5">
        <v>0.49652777777777773</v>
      </c>
      <c r="C18" s="1" t="s">
        <v>93</v>
      </c>
      <c r="D18" s="1">
        <v>2</v>
      </c>
      <c r="E18" s="1">
        <v>11</v>
      </c>
      <c r="F18" s="1" t="s">
        <v>110</v>
      </c>
      <c r="G18" s="2">
        <v>43.214000000000006</v>
      </c>
      <c r="H18" s="6">
        <f>1+_xlfn.COUNTIFS(A:A,A18,O:O,"&lt;"&amp;O18)</f>
        <v>6</v>
      </c>
      <c r="I18" s="2">
        <f>_xlfn.AVERAGEIF(A:A,A18,G:G)</f>
        <v>50.3228</v>
      </c>
      <c r="J18" s="2">
        <f t="shared" si="0"/>
        <v>-7.108799999999995</v>
      </c>
      <c r="K18" s="2">
        <f t="shared" si="1"/>
        <v>82.8912</v>
      </c>
      <c r="L18" s="2">
        <f t="shared" si="2"/>
        <v>144.52781783594142</v>
      </c>
      <c r="M18" s="2">
        <f>SUMIF(A:A,A18,L:L)</f>
        <v>4030.5977152019</v>
      </c>
      <c r="N18" s="3">
        <f t="shared" si="3"/>
        <v>0.035857663812698747</v>
      </c>
      <c r="O18" s="7">
        <f t="shared" si="4"/>
        <v>27.888041039802957</v>
      </c>
      <c r="P18" s="3">
        <f t="shared" si="5"/>
      </c>
      <c r="Q18" s="3">
        <f>IF(ISNUMBER(P18),SUMIF(A:A,A18,P:P),"")</f>
      </c>
      <c r="R18" s="3">
        <f t="shared" si="6"/>
      </c>
      <c r="S18" s="8">
        <f t="shared" si="7"/>
      </c>
    </row>
    <row r="19" spans="1:19" ht="15">
      <c r="A19" s="1">
        <v>7</v>
      </c>
      <c r="B19" s="5">
        <v>0.49652777777777773</v>
      </c>
      <c r="C19" s="1" t="s">
        <v>93</v>
      </c>
      <c r="D19" s="1">
        <v>2</v>
      </c>
      <c r="E19" s="1">
        <v>12</v>
      </c>
      <c r="F19" s="1" t="s">
        <v>111</v>
      </c>
      <c r="G19" s="2">
        <v>36.5060333333333</v>
      </c>
      <c r="H19" s="6">
        <f>1+_xlfn.COUNTIFS(A:A,A19,O:O,"&lt;"&amp;O19)</f>
        <v>9</v>
      </c>
      <c r="I19" s="2">
        <f>_xlfn.AVERAGEIF(A:A,A19,G:G)</f>
        <v>50.3228</v>
      </c>
      <c r="J19" s="2">
        <f t="shared" si="0"/>
        <v>-13.816766666666702</v>
      </c>
      <c r="K19" s="2">
        <f t="shared" si="1"/>
        <v>76.1832333333333</v>
      </c>
      <c r="L19" s="2">
        <f t="shared" si="2"/>
        <v>96.6401223282934</v>
      </c>
      <c r="M19" s="2">
        <f>SUMIF(A:A,A19,L:L)</f>
        <v>4030.5977152019</v>
      </c>
      <c r="N19" s="3">
        <f t="shared" si="3"/>
        <v>0.023976623110712133</v>
      </c>
      <c r="O19" s="7">
        <f t="shared" si="4"/>
        <v>41.70729111361916</v>
      </c>
      <c r="P19" s="3">
        <f t="shared" si="5"/>
      </c>
      <c r="Q19" s="3">
        <f>IF(ISNUMBER(P19),SUMIF(A:A,A19,P:P),"")</f>
      </c>
      <c r="R19" s="3">
        <f t="shared" si="6"/>
      </c>
      <c r="S19" s="8">
        <f t="shared" si="7"/>
      </c>
    </row>
    <row r="20" spans="1:19" ht="15">
      <c r="A20" s="1">
        <v>33</v>
      </c>
      <c r="B20" s="5">
        <v>0.5104166666666666</v>
      </c>
      <c r="C20" s="1" t="s">
        <v>346</v>
      </c>
      <c r="D20" s="1">
        <v>1</v>
      </c>
      <c r="E20" s="1">
        <v>6</v>
      </c>
      <c r="F20" s="1" t="s">
        <v>351</v>
      </c>
      <c r="G20" s="2">
        <v>60.3868333333333</v>
      </c>
      <c r="H20" s="6">
        <f>1+_xlfn.COUNTIFS(A:A,A20,O:O,"&lt;"&amp;O20)</f>
        <v>1</v>
      </c>
      <c r="I20" s="2">
        <f>_xlfn.AVERAGEIF(A:A,A20,G:G)</f>
        <v>49.7386</v>
      </c>
      <c r="J20" s="2">
        <f t="shared" si="0"/>
        <v>10.648233333333302</v>
      </c>
      <c r="K20" s="2">
        <f t="shared" si="1"/>
        <v>100.64823333333331</v>
      </c>
      <c r="L20" s="2">
        <f t="shared" si="2"/>
        <v>419.42888990957493</v>
      </c>
      <c r="M20" s="2">
        <f>SUMIF(A:A,A20,L:L)</f>
        <v>1335.3424249717223</v>
      </c>
      <c r="N20" s="3">
        <f t="shared" si="3"/>
        <v>0.3140983781133569</v>
      </c>
      <c r="O20" s="7">
        <f t="shared" si="4"/>
        <v>3.1837158982053193</v>
      </c>
      <c r="P20" s="3">
        <f t="shared" si="5"/>
        <v>0.3140983781133569</v>
      </c>
      <c r="Q20" s="3">
        <f>IF(ISNUMBER(P20),SUMIF(A:A,A20,P:P),"")</f>
        <v>0.9538738403765883</v>
      </c>
      <c r="R20" s="3">
        <f t="shared" si="6"/>
        <v>0.3292871287772723</v>
      </c>
      <c r="S20" s="8">
        <f t="shared" si="7"/>
        <v>3.036863310489107</v>
      </c>
    </row>
    <row r="21" spans="1:19" ht="15">
      <c r="A21" s="1">
        <v>33</v>
      </c>
      <c r="B21" s="5">
        <v>0.5104166666666666</v>
      </c>
      <c r="C21" s="1" t="s">
        <v>346</v>
      </c>
      <c r="D21" s="1">
        <v>1</v>
      </c>
      <c r="E21" s="1">
        <v>3</v>
      </c>
      <c r="F21" s="1" t="s">
        <v>349</v>
      </c>
      <c r="G21" s="2">
        <v>58.7255333333334</v>
      </c>
      <c r="H21" s="6">
        <f>1+_xlfn.COUNTIFS(A:A,A21,O:O,"&lt;"&amp;O21)</f>
        <v>2</v>
      </c>
      <c r="I21" s="2">
        <f>_xlfn.AVERAGEIF(A:A,A21,G:G)</f>
        <v>49.7386</v>
      </c>
      <c r="J21" s="2">
        <f t="shared" si="0"/>
        <v>8.986933333333404</v>
      </c>
      <c r="K21" s="2">
        <f t="shared" si="1"/>
        <v>98.98693333333341</v>
      </c>
      <c r="L21" s="2">
        <f t="shared" si="2"/>
        <v>379.6371772875192</v>
      </c>
      <c r="M21" s="2">
        <f>SUMIF(A:A,A21,L:L)</f>
        <v>1335.3424249717223</v>
      </c>
      <c r="N21" s="3">
        <f t="shared" si="3"/>
        <v>0.28429949516174363</v>
      </c>
      <c r="O21" s="7">
        <f t="shared" si="4"/>
        <v>3.5174174313291697</v>
      </c>
      <c r="P21" s="3">
        <f t="shared" si="5"/>
        <v>0.28429949516174363</v>
      </c>
      <c r="Q21" s="3">
        <f>IF(ISNUMBER(P21),SUMIF(A:A,A21,P:P),"")</f>
        <v>0.9538738403765883</v>
      </c>
      <c r="R21" s="3">
        <f t="shared" si="6"/>
        <v>0.2980472711669109</v>
      </c>
      <c r="S21" s="8">
        <f t="shared" si="7"/>
        <v>3.355172473429509</v>
      </c>
    </row>
    <row r="22" spans="1:19" ht="15">
      <c r="A22" s="1">
        <v>33</v>
      </c>
      <c r="B22" s="5">
        <v>0.5104166666666666</v>
      </c>
      <c r="C22" s="1" t="s">
        <v>346</v>
      </c>
      <c r="D22" s="1">
        <v>1</v>
      </c>
      <c r="E22" s="1">
        <v>4</v>
      </c>
      <c r="F22" s="1" t="s">
        <v>350</v>
      </c>
      <c r="G22" s="2">
        <v>53.8281</v>
      </c>
      <c r="H22" s="6">
        <f>1+_xlfn.COUNTIFS(A:A,A22,O:O,"&lt;"&amp;O22)</f>
        <v>3</v>
      </c>
      <c r="I22" s="2">
        <f>_xlfn.AVERAGEIF(A:A,A22,G:G)</f>
        <v>49.7386</v>
      </c>
      <c r="J22" s="2">
        <f t="shared" si="0"/>
        <v>4.089500000000001</v>
      </c>
      <c r="K22" s="2">
        <f t="shared" si="1"/>
        <v>94.0895</v>
      </c>
      <c r="L22" s="2">
        <f t="shared" si="2"/>
        <v>282.9782388036668</v>
      </c>
      <c r="M22" s="2">
        <f>SUMIF(A:A,A22,L:L)</f>
        <v>1335.3424249717223</v>
      </c>
      <c r="N22" s="3">
        <f t="shared" si="3"/>
        <v>0.21191436257232615</v>
      </c>
      <c r="O22" s="7">
        <f t="shared" si="4"/>
        <v>4.718887327227295</v>
      </c>
      <c r="P22" s="3">
        <f t="shared" si="5"/>
        <v>0.21191436257232615</v>
      </c>
      <c r="Q22" s="3">
        <f>IF(ISNUMBER(P22),SUMIF(A:A,A22,P:P),"")</f>
        <v>0.9538738403765883</v>
      </c>
      <c r="R22" s="3">
        <f t="shared" si="6"/>
        <v>0.22216183482782442</v>
      </c>
      <c r="S22" s="8">
        <f t="shared" si="7"/>
        <v>4.501223177126714</v>
      </c>
    </row>
    <row r="23" spans="1:19" ht="15">
      <c r="A23" s="1">
        <v>33</v>
      </c>
      <c r="B23" s="5">
        <v>0.5104166666666666</v>
      </c>
      <c r="C23" s="1" t="s">
        <v>346</v>
      </c>
      <c r="D23" s="1">
        <v>1</v>
      </c>
      <c r="E23" s="1">
        <v>1</v>
      </c>
      <c r="F23" s="1" t="s">
        <v>347</v>
      </c>
      <c r="G23" s="2">
        <v>47.3378</v>
      </c>
      <c r="H23" s="6">
        <f>1+_xlfn.COUNTIFS(A:A,A23,O:O,"&lt;"&amp;O23)</f>
        <v>4</v>
      </c>
      <c r="I23" s="2">
        <f>_xlfn.AVERAGEIF(A:A,A23,G:G)</f>
        <v>49.7386</v>
      </c>
      <c r="J23" s="2">
        <f t="shared" si="0"/>
        <v>-2.4007999999999967</v>
      </c>
      <c r="K23" s="2">
        <f t="shared" si="1"/>
        <v>87.5992</v>
      </c>
      <c r="L23" s="2">
        <f t="shared" si="2"/>
        <v>191.70390112480217</v>
      </c>
      <c r="M23" s="2">
        <f>SUMIF(A:A,A23,L:L)</f>
        <v>1335.3424249717223</v>
      </c>
      <c r="N23" s="3">
        <f t="shared" si="3"/>
        <v>0.1435616045291617</v>
      </c>
      <c r="O23" s="7">
        <f t="shared" si="4"/>
        <v>6.965650762121914</v>
      </c>
      <c r="P23" s="3">
        <f t="shared" si="5"/>
        <v>0.1435616045291617</v>
      </c>
      <c r="Q23" s="3">
        <f>IF(ISNUMBER(P23),SUMIF(A:A,A23,P:P),"")</f>
        <v>0.9538738403765883</v>
      </c>
      <c r="R23" s="3">
        <f t="shared" si="6"/>
        <v>0.15050376522799258</v>
      </c>
      <c r="S23" s="8">
        <f t="shared" si="7"/>
        <v>6.644352043187339</v>
      </c>
    </row>
    <row r="24" spans="1:19" ht="15">
      <c r="A24" s="1">
        <v>33</v>
      </c>
      <c r="B24" s="5">
        <v>0.5104166666666666</v>
      </c>
      <c r="C24" s="1" t="s">
        <v>346</v>
      </c>
      <c r="D24" s="1">
        <v>1</v>
      </c>
      <c r="E24" s="1">
        <v>2</v>
      </c>
      <c r="F24" s="1" t="s">
        <v>348</v>
      </c>
      <c r="G24" s="2">
        <v>28.4147333333333</v>
      </c>
      <c r="H24" s="6">
        <f>1+_xlfn.COUNTIFS(A:A,A24,O:O,"&lt;"&amp;O24)</f>
        <v>5</v>
      </c>
      <c r="I24" s="2">
        <f>_xlfn.AVERAGEIF(A:A,A24,G:G)</f>
        <v>49.7386</v>
      </c>
      <c r="J24" s="2">
        <f t="shared" si="0"/>
        <v>-21.3238666666667</v>
      </c>
      <c r="K24" s="2">
        <f t="shared" si="1"/>
        <v>68.6761333333333</v>
      </c>
      <c r="L24" s="2">
        <f t="shared" si="2"/>
        <v>61.59421784615945</v>
      </c>
      <c r="M24" s="2">
        <f>SUMIF(A:A,A24,L:L)</f>
        <v>1335.3424249717223</v>
      </c>
      <c r="N24" s="3">
        <f t="shared" si="3"/>
        <v>0.046126159623411794</v>
      </c>
      <c r="O24" s="7">
        <f t="shared" si="4"/>
        <v>21.679671755990714</v>
      </c>
      <c r="P24" s="3">
        <f t="shared" si="5"/>
      </c>
      <c r="Q24" s="3">
        <f>IF(ISNUMBER(P24),SUMIF(A:A,A24,P:P),"")</f>
      </c>
      <c r="R24" s="3">
        <f t="shared" si="6"/>
      </c>
      <c r="S24" s="8">
        <f t="shared" si="7"/>
      </c>
    </row>
    <row r="25" spans="1:19" ht="15">
      <c r="A25" s="1">
        <v>20</v>
      </c>
      <c r="B25" s="5">
        <v>0.513888888888889</v>
      </c>
      <c r="C25" s="1" t="s">
        <v>234</v>
      </c>
      <c r="D25" s="1">
        <v>1</v>
      </c>
      <c r="E25" s="1">
        <v>3</v>
      </c>
      <c r="F25" s="1" t="s">
        <v>237</v>
      </c>
      <c r="G25" s="2">
        <v>76.3322666666666</v>
      </c>
      <c r="H25" s="6">
        <f>1+_xlfn.COUNTIFS(A:A,A25,O:O,"&lt;"&amp;O25)</f>
        <v>1</v>
      </c>
      <c r="I25" s="2">
        <f>_xlfn.AVERAGEIF(A:A,A25,G:G)</f>
        <v>49.05772916666664</v>
      </c>
      <c r="J25" s="2">
        <f t="shared" si="0"/>
        <v>27.27453749999996</v>
      </c>
      <c r="K25" s="2">
        <f t="shared" si="1"/>
        <v>117.27453749999995</v>
      </c>
      <c r="L25" s="2">
        <f t="shared" si="2"/>
        <v>1137.368170451163</v>
      </c>
      <c r="M25" s="2">
        <f>SUMIF(A:A,A25,L:L)</f>
        <v>2430.6019463458547</v>
      </c>
      <c r="N25" s="3">
        <f t="shared" si="3"/>
        <v>0.46793683028233896</v>
      </c>
      <c r="O25" s="7">
        <f t="shared" si="4"/>
        <v>2.1370405902793124</v>
      </c>
      <c r="P25" s="3">
        <f t="shared" si="5"/>
        <v>0.46793683028233896</v>
      </c>
      <c r="Q25" s="3">
        <f>IF(ISNUMBER(P25),SUMIF(A:A,A25,P:P),"")</f>
        <v>0.9092672344221999</v>
      </c>
      <c r="R25" s="3">
        <f t="shared" si="6"/>
        <v>0.5146306966396876</v>
      </c>
      <c r="S25" s="8">
        <f t="shared" si="7"/>
        <v>1.9431409873712562</v>
      </c>
    </row>
    <row r="26" spans="1:19" ht="15">
      <c r="A26" s="1">
        <v>20</v>
      </c>
      <c r="B26" s="5">
        <v>0.513888888888889</v>
      </c>
      <c r="C26" s="1" t="s">
        <v>234</v>
      </c>
      <c r="D26" s="1">
        <v>1</v>
      </c>
      <c r="E26" s="1">
        <v>6</v>
      </c>
      <c r="F26" s="1" t="s">
        <v>240</v>
      </c>
      <c r="G26" s="2">
        <v>53.0232666666666</v>
      </c>
      <c r="H26" s="6">
        <f>1+_xlfn.COUNTIFS(A:A,A26,O:O,"&lt;"&amp;O26)</f>
        <v>2</v>
      </c>
      <c r="I26" s="2">
        <f>_xlfn.AVERAGEIF(A:A,A26,G:G)</f>
        <v>49.05772916666664</v>
      </c>
      <c r="J26" s="2">
        <f t="shared" si="0"/>
        <v>3.965537499999961</v>
      </c>
      <c r="K26" s="2">
        <f t="shared" si="1"/>
        <v>93.96553749999995</v>
      </c>
      <c r="L26" s="2">
        <f t="shared" si="2"/>
        <v>280.881325234239</v>
      </c>
      <c r="M26" s="2">
        <f>SUMIF(A:A,A26,L:L)</f>
        <v>2430.6019463458547</v>
      </c>
      <c r="N26" s="3">
        <f t="shared" si="3"/>
        <v>0.11556039673896974</v>
      </c>
      <c r="O26" s="7">
        <f t="shared" si="4"/>
        <v>8.653483617392046</v>
      </c>
      <c r="P26" s="3">
        <f t="shared" si="5"/>
        <v>0.11556039673896974</v>
      </c>
      <c r="Q26" s="3">
        <f>IF(ISNUMBER(P26),SUMIF(A:A,A26,P:P),"")</f>
        <v>0.9092672344221999</v>
      </c>
      <c r="R26" s="3">
        <f t="shared" si="6"/>
        <v>0.1270917859614763</v>
      </c>
      <c r="S26" s="8">
        <f t="shared" si="7"/>
        <v>7.868329116903882</v>
      </c>
    </row>
    <row r="27" spans="1:19" ht="15">
      <c r="A27" s="1">
        <v>20</v>
      </c>
      <c r="B27" s="5">
        <v>0.513888888888889</v>
      </c>
      <c r="C27" s="1" t="s">
        <v>234</v>
      </c>
      <c r="D27" s="1">
        <v>1</v>
      </c>
      <c r="E27" s="1">
        <v>5</v>
      </c>
      <c r="F27" s="1" t="s">
        <v>239</v>
      </c>
      <c r="G27" s="2">
        <v>48.843599999999995</v>
      </c>
      <c r="H27" s="6">
        <f>1+_xlfn.COUNTIFS(A:A,A27,O:O,"&lt;"&amp;O27)</f>
        <v>3</v>
      </c>
      <c r="I27" s="2">
        <f>_xlfn.AVERAGEIF(A:A,A27,G:G)</f>
        <v>49.05772916666664</v>
      </c>
      <c r="J27" s="2">
        <f t="shared" si="0"/>
        <v>-0.21412916666664472</v>
      </c>
      <c r="K27" s="2">
        <f t="shared" si="1"/>
        <v>89.78587083333335</v>
      </c>
      <c r="L27" s="2">
        <f t="shared" si="2"/>
        <v>218.58003710428017</v>
      </c>
      <c r="M27" s="2">
        <f>SUMIF(A:A,A27,L:L)</f>
        <v>2430.6019463458547</v>
      </c>
      <c r="N27" s="3">
        <f t="shared" si="3"/>
        <v>0.08992835599135904</v>
      </c>
      <c r="O27" s="7">
        <f t="shared" si="4"/>
        <v>11.11996309702456</v>
      </c>
      <c r="P27" s="3">
        <f t="shared" si="5"/>
        <v>0.08992835599135904</v>
      </c>
      <c r="Q27" s="3">
        <f>IF(ISNUMBER(P27),SUMIF(A:A,A27,P:P),"")</f>
        <v>0.9092672344221999</v>
      </c>
      <c r="R27" s="3">
        <f t="shared" si="6"/>
        <v>0.09890200876808744</v>
      </c>
      <c r="S27" s="8">
        <f t="shared" si="7"/>
        <v>10.111018092108443</v>
      </c>
    </row>
    <row r="28" spans="1:19" ht="15">
      <c r="A28" s="1">
        <v>20</v>
      </c>
      <c r="B28" s="5">
        <v>0.513888888888889</v>
      </c>
      <c r="C28" s="1" t="s">
        <v>234</v>
      </c>
      <c r="D28" s="1">
        <v>1</v>
      </c>
      <c r="E28" s="1">
        <v>4</v>
      </c>
      <c r="F28" s="1" t="s">
        <v>238</v>
      </c>
      <c r="G28" s="2">
        <v>48.6886</v>
      </c>
      <c r="H28" s="6">
        <f>1+_xlfn.COUNTIFS(A:A,A28,O:O,"&lt;"&amp;O28)</f>
        <v>4</v>
      </c>
      <c r="I28" s="2">
        <f>_xlfn.AVERAGEIF(A:A,A28,G:G)</f>
        <v>49.05772916666664</v>
      </c>
      <c r="J28" s="2">
        <f t="shared" si="0"/>
        <v>-0.36912916666663875</v>
      </c>
      <c r="K28" s="2">
        <f t="shared" si="1"/>
        <v>89.63087083333336</v>
      </c>
      <c r="L28" s="2">
        <f t="shared" si="2"/>
        <v>216.55666601818703</v>
      </c>
      <c r="M28" s="2">
        <f>SUMIF(A:A,A28,L:L)</f>
        <v>2430.6019463458547</v>
      </c>
      <c r="N28" s="3">
        <f t="shared" si="3"/>
        <v>0.08909589920462146</v>
      </c>
      <c r="O28" s="7">
        <f t="shared" si="4"/>
        <v>11.22386113084012</v>
      </c>
      <c r="P28" s="3">
        <f t="shared" si="5"/>
        <v>0.08909589920462146</v>
      </c>
      <c r="Q28" s="3">
        <f>IF(ISNUMBER(P28),SUMIF(A:A,A28,P:P),"")</f>
        <v>0.9092672344221999</v>
      </c>
      <c r="R28" s="3">
        <f t="shared" si="6"/>
        <v>0.09798648387592901</v>
      </c>
      <c r="S28" s="8">
        <f t="shared" si="7"/>
        <v>10.205489169977822</v>
      </c>
    </row>
    <row r="29" spans="1:19" ht="15">
      <c r="A29" s="1">
        <v>20</v>
      </c>
      <c r="B29" s="5">
        <v>0.513888888888889</v>
      </c>
      <c r="C29" s="1" t="s">
        <v>234</v>
      </c>
      <c r="D29" s="1">
        <v>1</v>
      </c>
      <c r="E29" s="1">
        <v>7</v>
      </c>
      <c r="F29" s="1" t="s">
        <v>241</v>
      </c>
      <c r="G29" s="2">
        <v>47.217633333333296</v>
      </c>
      <c r="H29" s="6">
        <f>1+_xlfn.COUNTIFS(A:A,A29,O:O,"&lt;"&amp;O29)</f>
        <v>5</v>
      </c>
      <c r="I29" s="2">
        <f>_xlfn.AVERAGEIF(A:A,A29,G:G)</f>
        <v>49.05772916666664</v>
      </c>
      <c r="J29" s="2">
        <f t="shared" si="0"/>
        <v>-1.8400958333333435</v>
      </c>
      <c r="K29" s="2">
        <f t="shared" si="1"/>
        <v>88.15990416666665</v>
      </c>
      <c r="L29" s="2">
        <f t="shared" si="2"/>
        <v>198.26296388925581</v>
      </c>
      <c r="M29" s="2">
        <f>SUMIF(A:A,A29,L:L)</f>
        <v>2430.6019463458547</v>
      </c>
      <c r="N29" s="3">
        <f t="shared" si="3"/>
        <v>0.08156949112433758</v>
      </c>
      <c r="O29" s="7">
        <f t="shared" si="4"/>
        <v>12.259485577465297</v>
      </c>
      <c r="P29" s="3">
        <f t="shared" si="5"/>
        <v>0.08156949112433758</v>
      </c>
      <c r="Q29" s="3">
        <f>IF(ISNUMBER(P29),SUMIF(A:A,A29,P:P),"")</f>
        <v>0.9092672344221999</v>
      </c>
      <c r="R29" s="3">
        <f t="shared" si="6"/>
        <v>0.08970904046286399</v>
      </c>
      <c r="S29" s="8">
        <f t="shared" si="7"/>
        <v>11.147148546460718</v>
      </c>
    </row>
    <row r="30" spans="1:19" ht="15">
      <c r="A30" s="1">
        <v>20</v>
      </c>
      <c r="B30" s="5">
        <v>0.513888888888889</v>
      </c>
      <c r="C30" s="1" t="s">
        <v>234</v>
      </c>
      <c r="D30" s="1">
        <v>1</v>
      </c>
      <c r="E30" s="1">
        <v>1</v>
      </c>
      <c r="F30" s="1" t="s">
        <v>235</v>
      </c>
      <c r="G30" s="2">
        <v>43.4783</v>
      </c>
      <c r="H30" s="6">
        <f>1+_xlfn.COUNTIFS(A:A,A30,O:O,"&lt;"&amp;O30)</f>
        <v>6</v>
      </c>
      <c r="I30" s="2">
        <f>_xlfn.AVERAGEIF(A:A,A30,G:G)</f>
        <v>49.05772916666664</v>
      </c>
      <c r="J30" s="2">
        <f t="shared" si="0"/>
        <v>-5.5794291666666425</v>
      </c>
      <c r="K30" s="2">
        <f t="shared" si="1"/>
        <v>84.42057083333336</v>
      </c>
      <c r="L30" s="2">
        <f t="shared" si="2"/>
        <v>158.41754703798685</v>
      </c>
      <c r="M30" s="2">
        <f>SUMIF(A:A,A30,L:L)</f>
        <v>2430.6019463458547</v>
      </c>
      <c r="N30" s="3">
        <f t="shared" si="3"/>
        <v>0.06517626108057323</v>
      </c>
      <c r="O30" s="7">
        <f t="shared" si="4"/>
        <v>15.343009608418074</v>
      </c>
      <c r="P30" s="3">
        <f t="shared" si="5"/>
        <v>0.06517626108057323</v>
      </c>
      <c r="Q30" s="3">
        <f>IF(ISNUMBER(P30),SUMIF(A:A,A30,P:P),"")</f>
        <v>0.9092672344221999</v>
      </c>
      <c r="R30" s="3">
        <f t="shared" si="6"/>
        <v>0.07167998429195563</v>
      </c>
      <c r="S30" s="8">
        <f t="shared" si="7"/>
        <v>13.950895914359544</v>
      </c>
    </row>
    <row r="31" spans="1:19" ht="15">
      <c r="A31" s="1">
        <v>20</v>
      </c>
      <c r="B31" s="5">
        <v>0.513888888888889</v>
      </c>
      <c r="C31" s="1" t="s">
        <v>234</v>
      </c>
      <c r="D31" s="1">
        <v>1</v>
      </c>
      <c r="E31" s="1">
        <v>2</v>
      </c>
      <c r="F31" s="1" t="s">
        <v>236</v>
      </c>
      <c r="G31" s="2">
        <v>37.3120333333333</v>
      </c>
      <c r="H31" s="6">
        <f>1+_xlfn.COUNTIFS(A:A,A31,O:O,"&lt;"&amp;O31)</f>
        <v>8</v>
      </c>
      <c r="I31" s="2">
        <f>_xlfn.AVERAGEIF(A:A,A31,G:G)</f>
        <v>49.05772916666664</v>
      </c>
      <c r="J31" s="2">
        <f t="shared" si="0"/>
        <v>-11.745695833333343</v>
      </c>
      <c r="K31" s="2">
        <f t="shared" si="1"/>
        <v>78.25430416666666</v>
      </c>
      <c r="L31" s="2">
        <f t="shared" si="2"/>
        <v>109.42706453252931</v>
      </c>
      <c r="M31" s="2">
        <f>SUMIF(A:A,A31,L:L)</f>
        <v>2430.6019463458547</v>
      </c>
      <c r="N31" s="3">
        <f t="shared" si="3"/>
        <v>0.04502056155144654</v>
      </c>
      <c r="O31" s="7">
        <f t="shared" si="4"/>
        <v>22.212073007069574</v>
      </c>
      <c r="P31" s="3">
        <f t="shared" si="5"/>
      </c>
      <c r="Q31" s="3">
        <f>IF(ISNUMBER(P31),SUMIF(A:A,A31,P:P),"")</f>
      </c>
      <c r="R31" s="3">
        <f t="shared" si="6"/>
      </c>
      <c r="S31" s="8">
        <f t="shared" si="7"/>
      </c>
    </row>
    <row r="32" spans="1:19" ht="15">
      <c r="A32" s="1">
        <v>20</v>
      </c>
      <c r="B32" s="5">
        <v>0.513888888888889</v>
      </c>
      <c r="C32" s="1" t="s">
        <v>234</v>
      </c>
      <c r="D32" s="1">
        <v>1</v>
      </c>
      <c r="E32" s="1">
        <v>8</v>
      </c>
      <c r="F32" s="1" t="s">
        <v>242</v>
      </c>
      <c r="G32" s="2">
        <v>37.566133333333305</v>
      </c>
      <c r="H32" s="6">
        <f>1+_xlfn.COUNTIFS(A:A,A32,O:O,"&lt;"&amp;O32)</f>
        <v>7</v>
      </c>
      <c r="I32" s="2">
        <f>_xlfn.AVERAGEIF(A:A,A32,G:G)</f>
        <v>49.05772916666664</v>
      </c>
      <c r="J32" s="2">
        <f t="shared" si="0"/>
        <v>-11.491595833333335</v>
      </c>
      <c r="K32" s="2">
        <f t="shared" si="1"/>
        <v>78.50840416666666</v>
      </c>
      <c r="L32" s="2">
        <f t="shared" si="2"/>
        <v>111.10817207821374</v>
      </c>
      <c r="M32" s="2">
        <f>SUMIF(A:A,A32,L:L)</f>
        <v>2430.6019463458547</v>
      </c>
      <c r="N32" s="3">
        <f t="shared" si="3"/>
        <v>0.045712204026353544</v>
      </c>
      <c r="O32" s="7">
        <f t="shared" si="4"/>
        <v>21.87599616556423</v>
      </c>
      <c r="P32" s="3">
        <f t="shared" si="5"/>
      </c>
      <c r="Q32" s="3">
        <f>IF(ISNUMBER(P32),SUMIF(A:A,A32,P:P),"")</f>
      </c>
      <c r="R32" s="3">
        <f t="shared" si="6"/>
      </c>
      <c r="S32" s="8">
        <f t="shared" si="7"/>
      </c>
    </row>
    <row r="33" spans="1:19" ht="15">
      <c r="A33" s="1">
        <v>8</v>
      </c>
      <c r="B33" s="5">
        <v>0.5243055555555556</v>
      </c>
      <c r="C33" s="1" t="s">
        <v>93</v>
      </c>
      <c r="D33" s="1">
        <v>3</v>
      </c>
      <c r="E33" s="1">
        <v>13</v>
      </c>
      <c r="F33" s="1" t="s">
        <v>124</v>
      </c>
      <c r="G33" s="2">
        <v>71.9557333333333</v>
      </c>
      <c r="H33" s="6">
        <f>1+_xlfn.COUNTIFS(A:A,A33,O:O,"&lt;"&amp;O33)</f>
        <v>1</v>
      </c>
      <c r="I33" s="2">
        <f>_xlfn.AVERAGEIF(A:A,A33,G:G)</f>
        <v>51.618059523809514</v>
      </c>
      <c r="J33" s="2">
        <f t="shared" si="0"/>
        <v>20.337673809523785</v>
      </c>
      <c r="K33" s="2">
        <f t="shared" si="1"/>
        <v>110.33767380952378</v>
      </c>
      <c r="L33" s="2">
        <f t="shared" si="2"/>
        <v>750.1404296761579</v>
      </c>
      <c r="M33" s="2">
        <f>SUMIF(A:A,A33,L:L)</f>
        <v>4001.52016045021</v>
      </c>
      <c r="N33" s="3">
        <f t="shared" si="3"/>
        <v>0.18746386363120554</v>
      </c>
      <c r="O33" s="7">
        <f t="shared" si="4"/>
        <v>5.33436141040645</v>
      </c>
      <c r="P33" s="3">
        <f t="shared" si="5"/>
        <v>0.18746386363120554</v>
      </c>
      <c r="Q33" s="3">
        <f>IF(ISNUMBER(P33),SUMIF(A:A,A33,P:P),"")</f>
        <v>0.8254184734969192</v>
      </c>
      <c r="R33" s="3">
        <f t="shared" si="6"/>
        <v>0.22711372431126625</v>
      </c>
      <c r="S33" s="8">
        <f t="shared" si="7"/>
        <v>4.403080452458565</v>
      </c>
    </row>
    <row r="34" spans="1:19" ht="15">
      <c r="A34" s="1">
        <v>8</v>
      </c>
      <c r="B34" s="5">
        <v>0.5243055555555556</v>
      </c>
      <c r="C34" s="1" t="s">
        <v>93</v>
      </c>
      <c r="D34" s="1">
        <v>3</v>
      </c>
      <c r="E34" s="1">
        <v>12</v>
      </c>
      <c r="F34" s="1" t="s">
        <v>123</v>
      </c>
      <c r="G34" s="2">
        <v>70.9063</v>
      </c>
      <c r="H34" s="6">
        <f>1+_xlfn.COUNTIFS(A:A,A34,O:O,"&lt;"&amp;O34)</f>
        <v>2</v>
      </c>
      <c r="I34" s="2">
        <f>_xlfn.AVERAGEIF(A:A,A34,G:G)</f>
        <v>51.618059523809514</v>
      </c>
      <c r="J34" s="2">
        <f t="shared" si="0"/>
        <v>19.288240476190488</v>
      </c>
      <c r="K34" s="2">
        <f t="shared" si="1"/>
        <v>109.28824047619048</v>
      </c>
      <c r="L34" s="2">
        <f t="shared" si="2"/>
        <v>704.3634087435721</v>
      </c>
      <c r="M34" s="2">
        <f>SUMIF(A:A,A34,L:L)</f>
        <v>4001.52016045021</v>
      </c>
      <c r="N34" s="3">
        <f t="shared" si="3"/>
        <v>0.17602395602183454</v>
      </c>
      <c r="O34" s="7">
        <f t="shared" si="4"/>
        <v>5.6810449134318795</v>
      </c>
      <c r="P34" s="3">
        <f t="shared" si="5"/>
        <v>0.17602395602183454</v>
      </c>
      <c r="Q34" s="3">
        <f>IF(ISNUMBER(P34),SUMIF(A:A,A34,P:P),"")</f>
        <v>0.8254184734969192</v>
      </c>
      <c r="R34" s="3">
        <f t="shared" si="6"/>
        <v>0.21325419974682883</v>
      </c>
      <c r="S34" s="8">
        <f t="shared" si="7"/>
        <v>4.689239420312379</v>
      </c>
    </row>
    <row r="35" spans="1:19" ht="15">
      <c r="A35" s="1">
        <v>8</v>
      </c>
      <c r="B35" s="5">
        <v>0.5243055555555556</v>
      </c>
      <c r="C35" s="1" t="s">
        <v>93</v>
      </c>
      <c r="D35" s="1">
        <v>3</v>
      </c>
      <c r="E35" s="1">
        <v>6</v>
      </c>
      <c r="F35" s="1" t="s">
        <v>117</v>
      </c>
      <c r="G35" s="2">
        <v>64.0338</v>
      </c>
      <c r="H35" s="6">
        <f>1+_xlfn.COUNTIFS(A:A,A35,O:O,"&lt;"&amp;O35)</f>
        <v>3</v>
      </c>
      <c r="I35" s="2">
        <f>_xlfn.AVERAGEIF(A:A,A35,G:G)</f>
        <v>51.618059523809514</v>
      </c>
      <c r="J35" s="2">
        <f t="shared" si="0"/>
        <v>12.415740476190486</v>
      </c>
      <c r="K35" s="2">
        <f t="shared" si="1"/>
        <v>102.41574047619048</v>
      </c>
      <c r="L35" s="2">
        <f t="shared" si="2"/>
        <v>466.3537323998526</v>
      </c>
      <c r="M35" s="2">
        <f>SUMIF(A:A,A35,L:L)</f>
        <v>4001.52016045021</v>
      </c>
      <c r="N35" s="3">
        <f t="shared" si="3"/>
        <v>0.11654414165125268</v>
      </c>
      <c r="O35" s="7">
        <f t="shared" si="4"/>
        <v>8.580439873094655</v>
      </c>
      <c r="P35" s="3">
        <f t="shared" si="5"/>
        <v>0.11654414165125268</v>
      </c>
      <c r="Q35" s="3">
        <f>IF(ISNUMBER(P35),SUMIF(A:A,A35,P:P),"")</f>
        <v>0.8254184734969192</v>
      </c>
      <c r="R35" s="3">
        <f t="shared" si="6"/>
        <v>0.14119400691083234</v>
      </c>
      <c r="S35" s="8">
        <f t="shared" si="7"/>
        <v>7.082453581981889</v>
      </c>
    </row>
    <row r="36" spans="1:19" ht="15">
      <c r="A36" s="1">
        <v>8</v>
      </c>
      <c r="B36" s="5">
        <v>0.5243055555555556</v>
      </c>
      <c r="C36" s="1" t="s">
        <v>93</v>
      </c>
      <c r="D36" s="1">
        <v>3</v>
      </c>
      <c r="E36" s="1">
        <v>4</v>
      </c>
      <c r="F36" s="1" t="s">
        <v>115</v>
      </c>
      <c r="G36" s="2">
        <v>59.050600000000095</v>
      </c>
      <c r="H36" s="6">
        <f>1+_xlfn.COUNTIFS(A:A,A36,O:O,"&lt;"&amp;O36)</f>
        <v>4</v>
      </c>
      <c r="I36" s="2">
        <f>_xlfn.AVERAGEIF(A:A,A36,G:G)</f>
        <v>51.618059523809514</v>
      </c>
      <c r="J36" s="2">
        <f t="shared" si="0"/>
        <v>7.432540476190582</v>
      </c>
      <c r="K36" s="2">
        <f t="shared" si="1"/>
        <v>97.43254047619058</v>
      </c>
      <c r="L36" s="2">
        <f t="shared" si="2"/>
        <v>345.83176502930337</v>
      </c>
      <c r="M36" s="2">
        <f>SUMIF(A:A,A36,L:L)</f>
        <v>4001.52016045021</v>
      </c>
      <c r="N36" s="3">
        <f t="shared" si="3"/>
        <v>0.0864250962540181</v>
      </c>
      <c r="O36" s="7">
        <f t="shared" si="4"/>
        <v>11.570713176423077</v>
      </c>
      <c r="P36" s="3">
        <f t="shared" si="5"/>
        <v>0.0864250962540181</v>
      </c>
      <c r="Q36" s="3">
        <f>IF(ISNUMBER(P36),SUMIF(A:A,A36,P:P),"")</f>
        <v>0.8254184734969192</v>
      </c>
      <c r="R36" s="3">
        <f t="shared" si="6"/>
        <v>0.10470458201386582</v>
      </c>
      <c r="S36" s="8">
        <f t="shared" si="7"/>
        <v>9.550680407353825</v>
      </c>
    </row>
    <row r="37" spans="1:19" ht="15">
      <c r="A37" s="1">
        <v>8</v>
      </c>
      <c r="B37" s="5">
        <v>0.5243055555555556</v>
      </c>
      <c r="C37" s="1" t="s">
        <v>93</v>
      </c>
      <c r="D37" s="1">
        <v>3</v>
      </c>
      <c r="E37" s="1">
        <v>2</v>
      </c>
      <c r="F37" s="1" t="s">
        <v>113</v>
      </c>
      <c r="G37" s="2">
        <v>57.3693666666667</v>
      </c>
      <c r="H37" s="6">
        <f>1+_xlfn.COUNTIFS(A:A,A37,O:O,"&lt;"&amp;O37)</f>
        <v>5</v>
      </c>
      <c r="I37" s="2">
        <f>_xlfn.AVERAGEIF(A:A,A37,G:G)</f>
        <v>51.618059523809514</v>
      </c>
      <c r="J37" s="2">
        <f t="shared" si="0"/>
        <v>5.751307142857186</v>
      </c>
      <c r="K37" s="2">
        <f t="shared" si="1"/>
        <v>95.75130714285719</v>
      </c>
      <c r="L37" s="2">
        <f t="shared" si="2"/>
        <v>312.6481474160862</v>
      </c>
      <c r="M37" s="2">
        <f>SUMIF(A:A,A37,L:L)</f>
        <v>4001.52016045021</v>
      </c>
      <c r="N37" s="3">
        <f t="shared" si="3"/>
        <v>0.07813234342943064</v>
      </c>
      <c r="O37" s="7">
        <f t="shared" si="4"/>
        <v>12.798796965602381</v>
      </c>
      <c r="P37" s="3">
        <f t="shared" si="5"/>
        <v>0.07813234342943064</v>
      </c>
      <c r="Q37" s="3">
        <f>IF(ISNUMBER(P37),SUMIF(A:A,A37,P:P),"")</f>
        <v>0.8254184734969192</v>
      </c>
      <c r="R37" s="3">
        <f t="shared" si="6"/>
        <v>0.0946578565153985</v>
      </c>
      <c r="S37" s="8">
        <f t="shared" si="7"/>
        <v>10.56436345394452</v>
      </c>
    </row>
    <row r="38" spans="1:19" ht="15">
      <c r="A38" s="1">
        <v>8</v>
      </c>
      <c r="B38" s="5">
        <v>0.5243055555555556</v>
      </c>
      <c r="C38" s="1" t="s">
        <v>93</v>
      </c>
      <c r="D38" s="1">
        <v>3</v>
      </c>
      <c r="E38" s="1">
        <v>1</v>
      </c>
      <c r="F38" s="1" t="s">
        <v>112</v>
      </c>
      <c r="G38" s="2">
        <v>55.5976666666666</v>
      </c>
      <c r="H38" s="6">
        <f>1+_xlfn.COUNTIFS(A:A,A38,O:O,"&lt;"&amp;O38)</f>
        <v>6</v>
      </c>
      <c r="I38" s="2">
        <f>_xlfn.AVERAGEIF(A:A,A38,G:G)</f>
        <v>51.618059523809514</v>
      </c>
      <c r="J38" s="2">
        <f t="shared" si="0"/>
        <v>3.979607142857084</v>
      </c>
      <c r="K38" s="2">
        <f t="shared" si="1"/>
        <v>93.97960714285708</v>
      </c>
      <c r="L38" s="2">
        <f t="shared" si="2"/>
        <v>281.11853934156176</v>
      </c>
      <c r="M38" s="2">
        <f>SUMIF(A:A,A38,L:L)</f>
        <v>4001.52016045021</v>
      </c>
      <c r="N38" s="3">
        <f t="shared" si="3"/>
        <v>0.07025293590172321</v>
      </c>
      <c r="O38" s="7">
        <f t="shared" si="4"/>
        <v>14.234280563005926</v>
      </c>
      <c r="P38" s="3">
        <f t="shared" si="5"/>
        <v>0.07025293590172321</v>
      </c>
      <c r="Q38" s="3">
        <f>IF(ISNUMBER(P38),SUMIF(A:A,A38,P:P),"")</f>
        <v>0.8254184734969192</v>
      </c>
      <c r="R38" s="3">
        <f t="shared" si="6"/>
        <v>0.08511190160803377</v>
      </c>
      <c r="S38" s="8">
        <f t="shared" si="7"/>
        <v>11.74923813364322</v>
      </c>
    </row>
    <row r="39" spans="1:19" ht="15">
      <c r="A39" s="1">
        <v>8</v>
      </c>
      <c r="B39" s="5">
        <v>0.5243055555555556</v>
      </c>
      <c r="C39" s="1" t="s">
        <v>93</v>
      </c>
      <c r="D39" s="1">
        <v>3</v>
      </c>
      <c r="E39" s="1">
        <v>5</v>
      </c>
      <c r="F39" s="1" t="s">
        <v>116</v>
      </c>
      <c r="G39" s="2">
        <v>53.1686</v>
      </c>
      <c r="H39" s="6">
        <f>1+_xlfn.COUNTIFS(A:A,A39,O:O,"&lt;"&amp;O39)</f>
        <v>7</v>
      </c>
      <c r="I39" s="2">
        <f>_xlfn.AVERAGEIF(A:A,A39,G:G)</f>
        <v>51.618059523809514</v>
      </c>
      <c r="J39" s="2">
        <f t="shared" si="0"/>
        <v>1.5505404761904842</v>
      </c>
      <c r="K39" s="2">
        <f t="shared" si="1"/>
        <v>91.55054047619049</v>
      </c>
      <c r="L39" s="2">
        <f t="shared" si="2"/>
        <v>242.99294951338868</v>
      </c>
      <c r="M39" s="2">
        <f>SUMIF(A:A,A39,L:L)</f>
        <v>4001.52016045021</v>
      </c>
      <c r="N39" s="3">
        <f t="shared" si="3"/>
        <v>0.06072515938194089</v>
      </c>
      <c r="O39" s="7">
        <f t="shared" si="4"/>
        <v>16.467638951926588</v>
      </c>
      <c r="P39" s="3">
        <f t="shared" si="5"/>
        <v>0.06072515938194089</v>
      </c>
      <c r="Q39" s="3">
        <f>IF(ISNUMBER(P39),SUMIF(A:A,A39,P:P),"")</f>
        <v>0.8254184734969192</v>
      </c>
      <c r="R39" s="3">
        <f t="shared" si="6"/>
        <v>0.0735689366445559</v>
      </c>
      <c r="S39" s="8">
        <f t="shared" si="7"/>
        <v>13.59269340579765</v>
      </c>
    </row>
    <row r="40" spans="1:19" ht="15">
      <c r="A40" s="1">
        <v>8</v>
      </c>
      <c r="B40" s="5">
        <v>0.5243055555555556</v>
      </c>
      <c r="C40" s="1" t="s">
        <v>93</v>
      </c>
      <c r="D40" s="1">
        <v>3</v>
      </c>
      <c r="E40" s="1">
        <v>3</v>
      </c>
      <c r="F40" s="1" t="s">
        <v>114</v>
      </c>
      <c r="G40" s="2">
        <v>43.4802666666667</v>
      </c>
      <c r="H40" s="6">
        <f>1+_xlfn.COUNTIFS(A:A,A40,O:O,"&lt;"&amp;O40)</f>
        <v>11</v>
      </c>
      <c r="I40" s="2">
        <f>_xlfn.AVERAGEIF(A:A,A40,G:G)</f>
        <v>51.618059523809514</v>
      </c>
      <c r="J40" s="2">
        <f t="shared" si="0"/>
        <v>-8.137792857142813</v>
      </c>
      <c r="K40" s="2">
        <f t="shared" si="1"/>
        <v>81.86220714285719</v>
      </c>
      <c r="L40" s="2">
        <f t="shared" si="2"/>
        <v>135.87460367087465</v>
      </c>
      <c r="M40" s="2">
        <f>SUMIF(A:A,A40,L:L)</f>
        <v>4001.52016045021</v>
      </c>
      <c r="N40" s="3">
        <f t="shared" si="3"/>
        <v>0.033955746372045625</v>
      </c>
      <c r="O40" s="7">
        <f t="shared" si="4"/>
        <v>29.45009628247368</v>
      </c>
      <c r="P40" s="3">
        <f t="shared" si="5"/>
      </c>
      <c r="Q40" s="3">
        <f>IF(ISNUMBER(P40),SUMIF(A:A,A40,P:P),"")</f>
      </c>
      <c r="R40" s="3">
        <f t="shared" si="6"/>
      </c>
      <c r="S40" s="8">
        <f t="shared" si="7"/>
      </c>
    </row>
    <row r="41" spans="1:19" ht="15">
      <c r="A41" s="1">
        <v>8</v>
      </c>
      <c r="B41" s="5">
        <v>0.5243055555555556</v>
      </c>
      <c r="C41" s="1" t="s">
        <v>93</v>
      </c>
      <c r="D41" s="1">
        <v>3</v>
      </c>
      <c r="E41" s="1">
        <v>7</v>
      </c>
      <c r="F41" s="1" t="s">
        <v>118</v>
      </c>
      <c r="G41" s="2">
        <v>46.1826</v>
      </c>
      <c r="H41" s="6">
        <f>1+_xlfn.COUNTIFS(A:A,A41,O:O,"&lt;"&amp;O41)</f>
        <v>9</v>
      </c>
      <c r="I41" s="2">
        <f>_xlfn.AVERAGEIF(A:A,A41,G:G)</f>
        <v>51.618059523809514</v>
      </c>
      <c r="J41" s="2">
        <f t="shared" si="0"/>
        <v>-5.435459523809513</v>
      </c>
      <c r="K41" s="2">
        <f t="shared" si="1"/>
        <v>84.56454047619049</v>
      </c>
      <c r="L41" s="2">
        <f t="shared" si="2"/>
        <v>159.79191356384067</v>
      </c>
      <c r="M41" s="2">
        <f>SUMIF(A:A,A41,L:L)</f>
        <v>4001.52016045021</v>
      </c>
      <c r="N41" s="3">
        <f t="shared" si="3"/>
        <v>0.039932802324270315</v>
      </c>
      <c r="O41" s="7">
        <f t="shared" si="4"/>
        <v>25.042069221178124</v>
      </c>
      <c r="P41" s="3">
        <f t="shared" si="5"/>
      </c>
      <c r="Q41" s="3">
        <f>IF(ISNUMBER(P41),SUMIF(A:A,A41,P:P),"")</f>
      </c>
      <c r="R41" s="3">
        <f t="shared" si="6"/>
      </c>
      <c r="S41" s="8">
        <f t="shared" si="7"/>
      </c>
    </row>
    <row r="42" spans="1:19" ht="15">
      <c r="A42" s="1">
        <v>8</v>
      </c>
      <c r="B42" s="5">
        <v>0.5243055555555556</v>
      </c>
      <c r="C42" s="1" t="s">
        <v>93</v>
      </c>
      <c r="D42" s="1">
        <v>3</v>
      </c>
      <c r="E42" s="1">
        <v>8</v>
      </c>
      <c r="F42" s="1" t="s">
        <v>119</v>
      </c>
      <c r="G42" s="2">
        <v>36.0938666666666</v>
      </c>
      <c r="H42" s="6">
        <f>1+_xlfn.COUNTIFS(A:A,A42,O:O,"&lt;"&amp;O42)</f>
        <v>13</v>
      </c>
      <c r="I42" s="2">
        <f>_xlfn.AVERAGEIF(A:A,A42,G:G)</f>
        <v>51.618059523809514</v>
      </c>
      <c r="J42" s="2">
        <f t="shared" si="0"/>
        <v>-15.524192857142914</v>
      </c>
      <c r="K42" s="2">
        <f t="shared" si="1"/>
        <v>74.4758071428571</v>
      </c>
      <c r="L42" s="2">
        <f t="shared" si="2"/>
        <v>87.23001047861764</v>
      </c>
      <c r="M42" s="2">
        <f>SUMIF(A:A,A42,L:L)</f>
        <v>4001.52016045021</v>
      </c>
      <c r="N42" s="3">
        <f t="shared" si="3"/>
        <v>0.021799218042376032</v>
      </c>
      <c r="O42" s="7">
        <f t="shared" si="4"/>
        <v>45.87320508726852</v>
      </c>
      <c r="P42" s="3">
        <f t="shared" si="5"/>
      </c>
      <c r="Q42" s="3">
        <f>IF(ISNUMBER(P42),SUMIF(A:A,A42,P:P),"")</f>
      </c>
      <c r="R42" s="3">
        <f t="shared" si="6"/>
      </c>
      <c r="S42" s="8">
        <f t="shared" si="7"/>
      </c>
    </row>
    <row r="43" spans="1:19" ht="15">
      <c r="A43" s="1">
        <v>8</v>
      </c>
      <c r="B43" s="5">
        <v>0.5243055555555556</v>
      </c>
      <c r="C43" s="1" t="s">
        <v>93</v>
      </c>
      <c r="D43" s="1">
        <v>3</v>
      </c>
      <c r="E43" s="1">
        <v>9</v>
      </c>
      <c r="F43" s="1" t="s">
        <v>120</v>
      </c>
      <c r="G43" s="2">
        <v>30.6514333333333</v>
      </c>
      <c r="H43" s="6">
        <f>1+_xlfn.COUNTIFS(A:A,A43,O:O,"&lt;"&amp;O43)</f>
        <v>14</v>
      </c>
      <c r="I43" s="2">
        <f>_xlfn.AVERAGEIF(A:A,A43,G:G)</f>
        <v>51.618059523809514</v>
      </c>
      <c r="J43" s="2">
        <f t="shared" si="0"/>
        <v>-20.966626190476212</v>
      </c>
      <c r="K43" s="2">
        <f t="shared" si="1"/>
        <v>69.0333738095238</v>
      </c>
      <c r="L43" s="2">
        <f t="shared" si="2"/>
        <v>62.928705608192814</v>
      </c>
      <c r="M43" s="2">
        <f>SUMIF(A:A,A43,L:L)</f>
        <v>4001.52016045021</v>
      </c>
      <c r="N43" s="3">
        <f t="shared" si="3"/>
        <v>0.015726199815300376</v>
      </c>
      <c r="O43" s="7">
        <f t="shared" si="4"/>
        <v>63.58815300229604</v>
      </c>
      <c r="P43" s="3">
        <f t="shared" si="5"/>
      </c>
      <c r="Q43" s="3">
        <f>IF(ISNUMBER(P43),SUMIF(A:A,A43,P:P),"")</f>
      </c>
      <c r="R43" s="3">
        <f t="shared" si="6"/>
      </c>
      <c r="S43" s="8">
        <f t="shared" si="7"/>
      </c>
    </row>
    <row r="44" spans="1:19" ht="15">
      <c r="A44" s="1">
        <v>8</v>
      </c>
      <c r="B44" s="5">
        <v>0.5243055555555556</v>
      </c>
      <c r="C44" s="1" t="s">
        <v>93</v>
      </c>
      <c r="D44" s="1">
        <v>3</v>
      </c>
      <c r="E44" s="1">
        <v>10</v>
      </c>
      <c r="F44" s="1" t="s">
        <v>121</v>
      </c>
      <c r="G44" s="2">
        <v>44.2419333333333</v>
      </c>
      <c r="H44" s="6">
        <f>1+_xlfn.COUNTIFS(A:A,A44,O:O,"&lt;"&amp;O44)</f>
        <v>10</v>
      </c>
      <c r="I44" s="2">
        <f>_xlfn.AVERAGEIF(A:A,A44,G:G)</f>
        <v>51.618059523809514</v>
      </c>
      <c r="J44" s="2">
        <f t="shared" si="0"/>
        <v>-7.376126190476214</v>
      </c>
      <c r="K44" s="2">
        <f t="shared" si="1"/>
        <v>82.62387380952379</v>
      </c>
      <c r="L44" s="2">
        <f t="shared" si="2"/>
        <v>142.2281457580537</v>
      </c>
      <c r="M44" s="2">
        <f>SUMIF(A:A,A44,L:L)</f>
        <v>4001.52016045021</v>
      </c>
      <c r="N44" s="3">
        <f t="shared" si="3"/>
        <v>0.03554352847295205</v>
      </c>
      <c r="O44" s="7">
        <f t="shared" si="4"/>
        <v>28.134516829441427</v>
      </c>
      <c r="P44" s="3">
        <f t="shared" si="5"/>
      </c>
      <c r="Q44" s="3">
        <f>IF(ISNUMBER(P44),SUMIF(A:A,A44,P:P),"")</f>
      </c>
      <c r="R44" s="3">
        <f t="shared" si="6"/>
      </c>
      <c r="S44" s="8">
        <f t="shared" si="7"/>
      </c>
    </row>
    <row r="45" spans="1:19" ht="15">
      <c r="A45" s="1">
        <v>8</v>
      </c>
      <c r="B45" s="5">
        <v>0.5243055555555556</v>
      </c>
      <c r="C45" s="1" t="s">
        <v>93</v>
      </c>
      <c r="D45" s="1">
        <v>3</v>
      </c>
      <c r="E45" s="1">
        <v>11</v>
      </c>
      <c r="F45" s="1" t="s">
        <v>122</v>
      </c>
      <c r="G45" s="2">
        <v>40.0407333333333</v>
      </c>
      <c r="H45" s="6">
        <f>1+_xlfn.COUNTIFS(A:A,A45,O:O,"&lt;"&amp;O45)</f>
        <v>12</v>
      </c>
      <c r="I45" s="2">
        <f>_xlfn.AVERAGEIF(A:A,A45,G:G)</f>
        <v>51.618059523809514</v>
      </c>
      <c r="J45" s="2">
        <f t="shared" si="0"/>
        <v>-11.577326190476214</v>
      </c>
      <c r="K45" s="2">
        <f t="shared" si="1"/>
        <v>78.42267380952379</v>
      </c>
      <c r="L45" s="2">
        <f t="shared" si="2"/>
        <v>110.5381188646704</v>
      </c>
      <c r="M45" s="2">
        <f>SUMIF(A:A,A45,L:L)</f>
        <v>4001.52016045021</v>
      </c>
      <c r="N45" s="3">
        <f t="shared" si="3"/>
        <v>0.027624031476136256</v>
      </c>
      <c r="O45" s="7">
        <f t="shared" si="4"/>
        <v>36.20036419607602</v>
      </c>
      <c r="P45" s="3">
        <f t="shared" si="5"/>
      </c>
      <c r="Q45" s="3">
        <f>IF(ISNUMBER(P45),SUMIF(A:A,A45,P:P),"")</f>
      </c>
      <c r="R45" s="3">
        <f t="shared" si="6"/>
      </c>
      <c r="S45" s="8">
        <f t="shared" si="7"/>
      </c>
    </row>
    <row r="46" spans="1:19" ht="15">
      <c r="A46" s="1">
        <v>8</v>
      </c>
      <c r="B46" s="5">
        <v>0.5243055555555556</v>
      </c>
      <c r="C46" s="1" t="s">
        <v>93</v>
      </c>
      <c r="D46" s="1">
        <v>3</v>
      </c>
      <c r="E46" s="1">
        <v>14</v>
      </c>
      <c r="F46" s="1" t="s">
        <v>125</v>
      </c>
      <c r="G46" s="2">
        <v>49.8799333333333</v>
      </c>
      <c r="H46" s="6">
        <f>1+_xlfn.COUNTIFS(A:A,A46,O:O,"&lt;"&amp;O46)</f>
        <v>8</v>
      </c>
      <c r="I46" s="2">
        <f>_xlfn.AVERAGEIF(A:A,A46,G:G)</f>
        <v>51.618059523809514</v>
      </c>
      <c r="J46" s="2">
        <f t="shared" si="0"/>
        <v>-1.7381261904762155</v>
      </c>
      <c r="K46" s="2">
        <f t="shared" si="1"/>
        <v>88.26187380952379</v>
      </c>
      <c r="L46" s="2">
        <f t="shared" si="2"/>
        <v>199.47969038603674</v>
      </c>
      <c r="M46" s="2">
        <f>SUMIF(A:A,A46,L:L)</f>
        <v>4001.52016045021</v>
      </c>
      <c r="N46" s="3">
        <f t="shared" si="3"/>
        <v>0.04985097722551355</v>
      </c>
      <c r="O46" s="7">
        <f t="shared" si="4"/>
        <v>20.05978730319059</v>
      </c>
      <c r="P46" s="3">
        <f t="shared" si="5"/>
        <v>0.04985097722551355</v>
      </c>
      <c r="Q46" s="3">
        <f>IF(ISNUMBER(P46),SUMIF(A:A,A46,P:P),"")</f>
        <v>0.8254184734969192</v>
      </c>
      <c r="R46" s="3">
        <f t="shared" si="6"/>
        <v>0.06039479224921856</v>
      </c>
      <c r="S46" s="8">
        <f t="shared" si="7"/>
        <v>16.557719014472458</v>
      </c>
    </row>
    <row r="47" spans="1:19" ht="15">
      <c r="A47" s="1">
        <v>21</v>
      </c>
      <c r="B47" s="5">
        <v>0.5416666666666666</v>
      </c>
      <c r="C47" s="1" t="s">
        <v>234</v>
      </c>
      <c r="D47" s="1">
        <v>2</v>
      </c>
      <c r="E47" s="1">
        <v>3</v>
      </c>
      <c r="F47" s="1" t="s">
        <v>244</v>
      </c>
      <c r="G47" s="2">
        <v>61.715900000000005</v>
      </c>
      <c r="H47" s="6">
        <f>1+_xlfn.COUNTIFS(A:A,A47,O:O,"&lt;"&amp;O47)</f>
        <v>1</v>
      </c>
      <c r="I47" s="2">
        <f>_xlfn.AVERAGEIF(A:A,A47,G:G)</f>
        <v>49.04776333333332</v>
      </c>
      <c r="J47" s="2">
        <f t="shared" si="0"/>
        <v>12.668136666666683</v>
      </c>
      <c r="K47" s="2">
        <f t="shared" si="1"/>
        <v>102.66813666666668</v>
      </c>
      <c r="L47" s="2">
        <f t="shared" si="2"/>
        <v>473.4698330325449</v>
      </c>
      <c r="M47" s="2">
        <f>SUMIF(A:A,A47,L:L)</f>
        <v>2537.818751092674</v>
      </c>
      <c r="N47" s="3">
        <f t="shared" si="3"/>
        <v>0.18656566109328707</v>
      </c>
      <c r="O47" s="7">
        <f t="shared" si="4"/>
        <v>5.360043183402209</v>
      </c>
      <c r="P47" s="3">
        <f t="shared" si="5"/>
        <v>0.18656566109328707</v>
      </c>
      <c r="Q47" s="3">
        <f>IF(ISNUMBER(P47),SUMIF(A:A,A47,P:P),"")</f>
        <v>0.9673449587249562</v>
      </c>
      <c r="R47" s="3">
        <f t="shared" si="6"/>
        <v>0.19286363092148293</v>
      </c>
      <c r="S47" s="8">
        <f t="shared" si="7"/>
        <v>5.185010752012192</v>
      </c>
    </row>
    <row r="48" spans="1:19" ht="15">
      <c r="A48" s="1">
        <v>21</v>
      </c>
      <c r="B48" s="5">
        <v>0.5416666666666666</v>
      </c>
      <c r="C48" s="1" t="s">
        <v>234</v>
      </c>
      <c r="D48" s="1">
        <v>2</v>
      </c>
      <c r="E48" s="1">
        <v>8</v>
      </c>
      <c r="F48" s="1" t="s">
        <v>249</v>
      </c>
      <c r="G48" s="2">
        <v>61.4866</v>
      </c>
      <c r="H48" s="6">
        <f>1+_xlfn.COUNTIFS(A:A,A48,O:O,"&lt;"&amp;O48)</f>
        <v>2</v>
      </c>
      <c r="I48" s="2">
        <f>_xlfn.AVERAGEIF(A:A,A48,G:G)</f>
        <v>49.04776333333332</v>
      </c>
      <c r="J48" s="2">
        <f t="shared" si="0"/>
        <v>12.438836666666681</v>
      </c>
      <c r="K48" s="2">
        <f t="shared" si="1"/>
        <v>102.43883666666667</v>
      </c>
      <c r="L48" s="2">
        <f t="shared" si="2"/>
        <v>467.0004400688325</v>
      </c>
      <c r="M48" s="2">
        <f>SUMIF(A:A,A48,L:L)</f>
        <v>2537.818751092674</v>
      </c>
      <c r="N48" s="3">
        <f t="shared" si="3"/>
        <v>0.18401646684490863</v>
      </c>
      <c r="O48" s="7">
        <f t="shared" si="4"/>
        <v>5.4342962732939135</v>
      </c>
      <c r="P48" s="3">
        <f t="shared" si="5"/>
        <v>0.18401646684490863</v>
      </c>
      <c r="Q48" s="3">
        <f>IF(ISNUMBER(P48),SUMIF(A:A,A48,P:P),"")</f>
        <v>0.9673449587249562</v>
      </c>
      <c r="R48" s="3">
        <f t="shared" si="6"/>
        <v>0.19022838252804683</v>
      </c>
      <c r="S48" s="8">
        <f t="shared" si="7"/>
        <v>5.256839104188684</v>
      </c>
    </row>
    <row r="49" spans="1:19" ht="15">
      <c r="A49" s="1">
        <v>21</v>
      </c>
      <c r="B49" s="5">
        <v>0.5416666666666666</v>
      </c>
      <c r="C49" s="1" t="s">
        <v>234</v>
      </c>
      <c r="D49" s="1">
        <v>2</v>
      </c>
      <c r="E49" s="1">
        <v>4</v>
      </c>
      <c r="F49" s="1" t="s">
        <v>245</v>
      </c>
      <c r="G49" s="2">
        <v>56.513833333333295</v>
      </c>
      <c r="H49" s="6">
        <f>1+_xlfn.COUNTIFS(A:A,A49,O:O,"&lt;"&amp;O49)</f>
        <v>3</v>
      </c>
      <c r="I49" s="2">
        <f>_xlfn.AVERAGEIF(A:A,A49,G:G)</f>
        <v>49.04776333333332</v>
      </c>
      <c r="J49" s="2">
        <f t="shared" si="0"/>
        <v>7.466069999999974</v>
      </c>
      <c r="K49" s="2">
        <f t="shared" si="1"/>
        <v>97.46606999999997</v>
      </c>
      <c r="L49" s="2">
        <f t="shared" si="2"/>
        <v>346.5281997921722</v>
      </c>
      <c r="M49" s="2">
        <f>SUMIF(A:A,A49,L:L)</f>
        <v>2537.818751092674</v>
      </c>
      <c r="N49" s="3">
        <f t="shared" si="3"/>
        <v>0.13654568500724185</v>
      </c>
      <c r="O49" s="7">
        <f t="shared" si="4"/>
        <v>7.323556214515047</v>
      </c>
      <c r="P49" s="3">
        <f t="shared" si="5"/>
        <v>0.13654568500724185</v>
      </c>
      <c r="Q49" s="3">
        <f>IF(ISNUMBER(P49),SUMIF(A:A,A49,P:P),"")</f>
        <v>0.9673449587249562</v>
      </c>
      <c r="R49" s="3">
        <f t="shared" si="6"/>
        <v>0.14115511098256076</v>
      </c>
      <c r="S49" s="8">
        <f t="shared" si="7"/>
        <v>7.084405184049954</v>
      </c>
    </row>
    <row r="50" spans="1:19" ht="15">
      <c r="A50" s="1">
        <v>21</v>
      </c>
      <c r="B50" s="5">
        <v>0.5416666666666666</v>
      </c>
      <c r="C50" s="1" t="s">
        <v>234</v>
      </c>
      <c r="D50" s="1">
        <v>2</v>
      </c>
      <c r="E50" s="1">
        <v>5</v>
      </c>
      <c r="F50" s="1" t="s">
        <v>246</v>
      </c>
      <c r="G50" s="2">
        <v>52.4474666666666</v>
      </c>
      <c r="H50" s="6">
        <f>1+_xlfn.COUNTIFS(A:A,A50,O:O,"&lt;"&amp;O50)</f>
        <v>4</v>
      </c>
      <c r="I50" s="2">
        <f>_xlfn.AVERAGEIF(A:A,A50,G:G)</f>
        <v>49.04776333333332</v>
      </c>
      <c r="J50" s="2">
        <f t="shared" si="0"/>
        <v>3.399703333333278</v>
      </c>
      <c r="K50" s="2">
        <f t="shared" si="1"/>
        <v>93.39970333333328</v>
      </c>
      <c r="L50" s="2">
        <f t="shared" si="2"/>
        <v>271.50544651459074</v>
      </c>
      <c r="M50" s="2">
        <f>SUMIF(A:A,A50,L:L)</f>
        <v>2537.818751092674</v>
      </c>
      <c r="N50" s="3">
        <f t="shared" si="3"/>
        <v>0.10698378140585979</v>
      </c>
      <c r="O50" s="7">
        <f t="shared" si="4"/>
        <v>9.347211202101212</v>
      </c>
      <c r="P50" s="3">
        <f t="shared" si="5"/>
        <v>0.10698378140585979</v>
      </c>
      <c r="Q50" s="3">
        <f>IF(ISNUMBER(P50),SUMIF(A:A,A50,P:P),"")</f>
        <v>0.9673449587249562</v>
      </c>
      <c r="R50" s="3">
        <f t="shared" si="6"/>
        <v>0.1105952746648658</v>
      </c>
      <c r="S50" s="8">
        <f t="shared" si="7"/>
        <v>9.041977634490046</v>
      </c>
    </row>
    <row r="51" spans="1:19" ht="15">
      <c r="A51" s="1">
        <v>21</v>
      </c>
      <c r="B51" s="5">
        <v>0.5416666666666666</v>
      </c>
      <c r="C51" s="1" t="s">
        <v>234</v>
      </c>
      <c r="D51" s="1">
        <v>2</v>
      </c>
      <c r="E51" s="1">
        <v>9</v>
      </c>
      <c r="F51" s="1" t="s">
        <v>250</v>
      </c>
      <c r="G51" s="2">
        <v>50.21973333333341</v>
      </c>
      <c r="H51" s="6">
        <f>1+_xlfn.COUNTIFS(A:A,A51,O:O,"&lt;"&amp;O51)</f>
        <v>5</v>
      </c>
      <c r="I51" s="2">
        <f>_xlfn.AVERAGEIF(A:A,A51,G:G)</f>
        <v>49.04776333333332</v>
      </c>
      <c r="J51" s="2">
        <f t="shared" si="0"/>
        <v>1.171970000000087</v>
      </c>
      <c r="K51" s="2">
        <f t="shared" si="1"/>
        <v>91.17197000000009</v>
      </c>
      <c r="L51" s="2">
        <f t="shared" si="2"/>
        <v>237.5357646173492</v>
      </c>
      <c r="M51" s="2">
        <f>SUMIF(A:A,A51,L:L)</f>
        <v>2537.818751092674</v>
      </c>
      <c r="N51" s="3">
        <f t="shared" si="3"/>
        <v>0.09359839606948946</v>
      </c>
      <c r="O51" s="7">
        <f t="shared" si="4"/>
        <v>10.683943763924956</v>
      </c>
      <c r="P51" s="3">
        <f t="shared" si="5"/>
        <v>0.09359839606948946</v>
      </c>
      <c r="Q51" s="3">
        <f>IF(ISNUMBER(P51),SUMIF(A:A,A51,P:P),"")</f>
        <v>0.9673449587249562</v>
      </c>
      <c r="R51" s="3">
        <f t="shared" si="6"/>
        <v>0.09675803365209056</v>
      </c>
      <c r="S51" s="8">
        <f t="shared" si="7"/>
        <v>10.335059139333739</v>
      </c>
    </row>
    <row r="52" spans="1:19" ht="15">
      <c r="A52" s="1">
        <v>21</v>
      </c>
      <c r="B52" s="5">
        <v>0.5416666666666666</v>
      </c>
      <c r="C52" s="1" t="s">
        <v>234</v>
      </c>
      <c r="D52" s="1">
        <v>2</v>
      </c>
      <c r="E52" s="1">
        <v>10</v>
      </c>
      <c r="F52" s="1" t="s">
        <v>251</v>
      </c>
      <c r="G52" s="2">
        <v>47.3154333333333</v>
      </c>
      <c r="H52" s="6">
        <f>1+_xlfn.COUNTIFS(A:A,A52,O:O,"&lt;"&amp;O52)</f>
        <v>6</v>
      </c>
      <c r="I52" s="2">
        <f>_xlfn.AVERAGEIF(A:A,A52,G:G)</f>
        <v>49.04776333333332</v>
      </c>
      <c r="J52" s="2">
        <f t="shared" si="0"/>
        <v>-1.7323300000000188</v>
      </c>
      <c r="K52" s="2">
        <f t="shared" si="1"/>
        <v>88.26766999999998</v>
      </c>
      <c r="L52" s="2">
        <f t="shared" si="2"/>
        <v>199.54907578736402</v>
      </c>
      <c r="M52" s="2">
        <f>SUMIF(A:A,A52,L:L)</f>
        <v>2537.818751092674</v>
      </c>
      <c r="N52" s="3">
        <f t="shared" si="3"/>
        <v>0.07863015264642004</v>
      </c>
      <c r="O52" s="7">
        <f t="shared" si="4"/>
        <v>12.717767501949892</v>
      </c>
      <c r="P52" s="3">
        <f t="shared" si="5"/>
        <v>0.07863015264642004</v>
      </c>
      <c r="Q52" s="3">
        <f>IF(ISNUMBER(P52),SUMIF(A:A,A52,P:P),"")</f>
        <v>0.9673449587249562</v>
      </c>
      <c r="R52" s="3">
        <f t="shared" si="6"/>
        <v>0.08128450139447808</v>
      </c>
      <c r="S52" s="8">
        <f t="shared" si="7"/>
        <v>12.302468279247305</v>
      </c>
    </row>
    <row r="53" spans="1:19" ht="15">
      <c r="A53" s="1">
        <v>21</v>
      </c>
      <c r="B53" s="5">
        <v>0.5416666666666666</v>
      </c>
      <c r="C53" s="1" t="s">
        <v>234</v>
      </c>
      <c r="D53" s="1">
        <v>2</v>
      </c>
      <c r="E53" s="1">
        <v>1</v>
      </c>
      <c r="F53" s="1" t="s">
        <v>243</v>
      </c>
      <c r="G53" s="2">
        <v>45.0582</v>
      </c>
      <c r="H53" s="6">
        <f>1+_xlfn.COUNTIFS(A:A,A53,O:O,"&lt;"&amp;O53)</f>
        <v>7</v>
      </c>
      <c r="I53" s="2">
        <f>_xlfn.AVERAGEIF(A:A,A53,G:G)</f>
        <v>49.04776333333332</v>
      </c>
      <c r="J53" s="2">
        <f t="shared" si="0"/>
        <v>-3.9895633333333222</v>
      </c>
      <c r="K53" s="2">
        <f t="shared" si="1"/>
        <v>86.01043666666668</v>
      </c>
      <c r="L53" s="2">
        <f t="shared" si="2"/>
        <v>174.27355154158352</v>
      </c>
      <c r="M53" s="2">
        <f>SUMIF(A:A,A53,L:L)</f>
        <v>2537.818751092674</v>
      </c>
      <c r="N53" s="3">
        <f t="shared" si="3"/>
        <v>0.0686706059944387</v>
      </c>
      <c r="O53" s="7">
        <f t="shared" si="4"/>
        <v>14.562271375339039</v>
      </c>
      <c r="P53" s="3">
        <f t="shared" si="5"/>
        <v>0.0686706059944387</v>
      </c>
      <c r="Q53" s="3">
        <f>IF(ISNUMBER(P53),SUMIF(A:A,A53,P:P),"")</f>
        <v>0.9673449587249562</v>
      </c>
      <c r="R53" s="3">
        <f t="shared" si="6"/>
        <v>0.07098874643948365</v>
      </c>
      <c r="S53" s="8">
        <f t="shared" si="7"/>
        <v>14.086739802518954</v>
      </c>
    </row>
    <row r="54" spans="1:19" ht="15">
      <c r="A54" s="1">
        <v>21</v>
      </c>
      <c r="B54" s="5">
        <v>0.5416666666666666</v>
      </c>
      <c r="C54" s="1" t="s">
        <v>234</v>
      </c>
      <c r="D54" s="1">
        <v>2</v>
      </c>
      <c r="E54" s="1">
        <v>6</v>
      </c>
      <c r="F54" s="1" t="s">
        <v>247</v>
      </c>
      <c r="G54" s="2">
        <v>43.9990333333333</v>
      </c>
      <c r="H54" s="6">
        <f>1+_xlfn.COUNTIFS(A:A,A54,O:O,"&lt;"&amp;O54)</f>
        <v>8</v>
      </c>
      <c r="I54" s="2">
        <f>_xlfn.AVERAGEIF(A:A,A54,G:G)</f>
        <v>49.04776333333332</v>
      </c>
      <c r="J54" s="2">
        <f t="shared" si="0"/>
        <v>-5.04873000000002</v>
      </c>
      <c r="K54" s="2">
        <f t="shared" si="1"/>
        <v>84.95126999999998</v>
      </c>
      <c r="L54" s="2">
        <f t="shared" si="2"/>
        <v>163.54304044393172</v>
      </c>
      <c r="M54" s="2">
        <f>SUMIF(A:A,A54,L:L)</f>
        <v>2537.818751092674</v>
      </c>
      <c r="N54" s="3">
        <f t="shared" si="3"/>
        <v>0.06444236428370513</v>
      </c>
      <c r="O54" s="7">
        <f t="shared" si="4"/>
        <v>15.517742266524191</v>
      </c>
      <c r="P54" s="3">
        <f t="shared" si="5"/>
        <v>0.06444236428370513</v>
      </c>
      <c r="Q54" s="3">
        <f>IF(ISNUMBER(P54),SUMIF(A:A,A54,P:P),"")</f>
        <v>0.9673449587249562</v>
      </c>
      <c r="R54" s="3">
        <f t="shared" si="6"/>
        <v>0.06661777032326266</v>
      </c>
      <c r="S54" s="8">
        <f t="shared" si="7"/>
        <v>15.011009752315351</v>
      </c>
    </row>
    <row r="55" spans="1:19" ht="15">
      <c r="A55" s="1">
        <v>21</v>
      </c>
      <c r="B55" s="5">
        <v>0.5416666666666666</v>
      </c>
      <c r="C55" s="1" t="s">
        <v>234</v>
      </c>
      <c r="D55" s="1">
        <v>2</v>
      </c>
      <c r="E55" s="1">
        <v>7</v>
      </c>
      <c r="F55" s="1" t="s">
        <v>248</v>
      </c>
      <c r="G55" s="2">
        <v>39.0519333333333</v>
      </c>
      <c r="H55" s="6">
        <f>1+_xlfn.COUNTIFS(A:A,A55,O:O,"&lt;"&amp;O55)</f>
        <v>9</v>
      </c>
      <c r="I55" s="2">
        <f>_xlfn.AVERAGEIF(A:A,A55,G:G)</f>
        <v>49.04776333333332</v>
      </c>
      <c r="J55" s="2">
        <f t="shared" si="0"/>
        <v>-9.99583000000002</v>
      </c>
      <c r="K55" s="2">
        <f t="shared" si="1"/>
        <v>80.00416999999999</v>
      </c>
      <c r="L55" s="2">
        <f t="shared" si="2"/>
        <v>121.54082322879364</v>
      </c>
      <c r="M55" s="2">
        <f>SUMIF(A:A,A55,L:L)</f>
        <v>2537.818751092674</v>
      </c>
      <c r="N55" s="3">
        <f t="shared" si="3"/>
        <v>0.047891845379605405</v>
      </c>
      <c r="O55" s="7">
        <f t="shared" si="4"/>
        <v>20.88038145270232</v>
      </c>
      <c r="P55" s="3">
        <f t="shared" si="5"/>
        <v>0.047891845379605405</v>
      </c>
      <c r="Q55" s="3">
        <f>IF(ISNUMBER(P55),SUMIF(A:A,A55,P:P),"")</f>
        <v>0.9673449587249562</v>
      </c>
      <c r="R55" s="3">
        <f t="shared" si="6"/>
        <v>0.04950854909372865</v>
      </c>
      <c r="S55" s="8">
        <f t="shared" si="7"/>
        <v>20.198531734525666</v>
      </c>
    </row>
    <row r="56" spans="1:19" ht="15">
      <c r="A56" s="1">
        <v>21</v>
      </c>
      <c r="B56" s="5">
        <v>0.5416666666666666</v>
      </c>
      <c r="C56" s="1" t="s">
        <v>234</v>
      </c>
      <c r="D56" s="1">
        <v>2</v>
      </c>
      <c r="E56" s="1">
        <v>11</v>
      </c>
      <c r="F56" s="1" t="s">
        <v>252</v>
      </c>
      <c r="G56" s="2">
        <v>32.6695</v>
      </c>
      <c r="H56" s="6">
        <f>1+_xlfn.COUNTIFS(A:A,A56,O:O,"&lt;"&amp;O56)</f>
        <v>10</v>
      </c>
      <c r="I56" s="2">
        <f>_xlfn.AVERAGEIF(A:A,A56,G:G)</f>
        <v>49.04776333333332</v>
      </c>
      <c r="J56" s="2">
        <f t="shared" si="0"/>
        <v>-16.378263333333322</v>
      </c>
      <c r="K56" s="2">
        <f t="shared" si="1"/>
        <v>73.62173666666668</v>
      </c>
      <c r="L56" s="2">
        <f t="shared" si="2"/>
        <v>82.87257606551147</v>
      </c>
      <c r="M56" s="2">
        <f>SUMIF(A:A,A56,L:L)</f>
        <v>2537.818751092674</v>
      </c>
      <c r="N56" s="3">
        <f t="shared" si="3"/>
        <v>0.03265504127504383</v>
      </c>
      <c r="O56" s="7">
        <f t="shared" si="4"/>
        <v>30.623143041752524</v>
      </c>
      <c r="P56" s="3">
        <f t="shared" si="5"/>
      </c>
      <c r="Q56" s="3">
        <f>IF(ISNUMBER(P56),SUMIF(A:A,A56,P:P),"")</f>
      </c>
      <c r="R56" s="3">
        <f t="shared" si="6"/>
      </c>
      <c r="S56" s="8">
        <f t="shared" si="7"/>
      </c>
    </row>
    <row r="57" spans="1:19" ht="15">
      <c r="A57" s="1">
        <v>9</v>
      </c>
      <c r="B57" s="5">
        <v>0.548611111111111</v>
      </c>
      <c r="C57" s="1" t="s">
        <v>93</v>
      </c>
      <c r="D57" s="1">
        <v>4</v>
      </c>
      <c r="E57" s="1">
        <v>2</v>
      </c>
      <c r="F57" s="1" t="s">
        <v>126</v>
      </c>
      <c r="G57" s="2">
        <v>73.80919999999989</v>
      </c>
      <c r="H57" s="6">
        <f>1+_xlfn.COUNTIFS(A:A,A57,O:O,"&lt;"&amp;O57)</f>
        <v>1</v>
      </c>
      <c r="I57" s="2">
        <f>_xlfn.AVERAGEIF(A:A,A57,G:G)</f>
        <v>54.85122499999997</v>
      </c>
      <c r="J57" s="2">
        <f t="shared" si="0"/>
        <v>18.95797499999992</v>
      </c>
      <c r="K57" s="2">
        <f t="shared" si="1"/>
        <v>108.95797499999992</v>
      </c>
      <c r="L57" s="2">
        <f t="shared" si="2"/>
        <v>690.5431763473557</v>
      </c>
      <c r="M57" s="2">
        <f>SUMIF(A:A,A57,L:L)</f>
        <v>1316.9276260829047</v>
      </c>
      <c r="N57" s="3">
        <f t="shared" si="3"/>
        <v>0.524359245466906</v>
      </c>
      <c r="O57" s="7">
        <f t="shared" si="4"/>
        <v>1.9070894785302552</v>
      </c>
      <c r="P57" s="3">
        <f t="shared" si="5"/>
        <v>0.524359245466906</v>
      </c>
      <c r="Q57" s="3">
        <f>IF(ISNUMBER(P57),SUMIF(A:A,A57,P:P),"")</f>
        <v>1</v>
      </c>
      <c r="R57" s="3">
        <f t="shared" si="6"/>
        <v>0.524359245466906</v>
      </c>
      <c r="S57" s="8">
        <f t="shared" si="7"/>
        <v>1.9070894785302552</v>
      </c>
    </row>
    <row r="58" spans="1:19" ht="15">
      <c r="A58" s="1">
        <v>38</v>
      </c>
      <c r="B58" s="5">
        <v>0.548611111111111</v>
      </c>
      <c r="C58" s="1" t="s">
        <v>393</v>
      </c>
      <c r="D58" s="1">
        <v>3</v>
      </c>
      <c r="E58" s="1">
        <v>3</v>
      </c>
      <c r="F58" s="1" t="s">
        <v>395</v>
      </c>
      <c r="G58" s="2">
        <v>75.2652333333333</v>
      </c>
      <c r="H58" s="6">
        <f>1+_xlfn.COUNTIFS(A:A,A58,O:O,"&lt;"&amp;O58)</f>
        <v>1</v>
      </c>
      <c r="I58" s="2">
        <f>_xlfn.AVERAGEIF(A:A,A58,G:G)</f>
        <v>50.36907999999998</v>
      </c>
      <c r="J58" s="2">
        <f t="shared" si="0"/>
        <v>24.896153333333316</v>
      </c>
      <c r="K58" s="2">
        <f t="shared" si="1"/>
        <v>114.89615333333332</v>
      </c>
      <c r="L58" s="2">
        <f t="shared" si="2"/>
        <v>986.1112718399395</v>
      </c>
      <c r="M58" s="2">
        <f>SUMIF(A:A,A58,L:L)</f>
        <v>1797.417192840382</v>
      </c>
      <c r="N58" s="3">
        <f t="shared" si="3"/>
        <v>0.5486268161715031</v>
      </c>
      <c r="O58" s="7">
        <f t="shared" si="4"/>
        <v>1.8227326308588527</v>
      </c>
      <c r="P58" s="3">
        <f t="shared" si="5"/>
        <v>0.5486268161715031</v>
      </c>
      <c r="Q58" s="3">
        <f>IF(ISNUMBER(P58),SUMIF(A:A,A58,P:P),"")</f>
        <v>0.9705784776746224</v>
      </c>
      <c r="R58" s="3">
        <f t="shared" si="6"/>
        <v>0.5652575539135593</v>
      </c>
      <c r="S58" s="8">
        <f t="shared" si="7"/>
        <v>1.7691050620668447</v>
      </c>
    </row>
    <row r="59" spans="1:19" ht="15">
      <c r="A59" s="1">
        <v>9</v>
      </c>
      <c r="B59" s="5">
        <v>0.548611111111111</v>
      </c>
      <c r="C59" s="1" t="s">
        <v>93</v>
      </c>
      <c r="D59" s="1">
        <v>4</v>
      </c>
      <c r="E59" s="1">
        <v>3</v>
      </c>
      <c r="F59" s="1" t="s">
        <v>127</v>
      </c>
      <c r="G59" s="2">
        <v>66.3727666666667</v>
      </c>
      <c r="H59" s="6">
        <f>1+_xlfn.COUNTIFS(A:A,A59,O:O,"&lt;"&amp;O59)</f>
        <v>2</v>
      </c>
      <c r="I59" s="2">
        <f>_xlfn.AVERAGEIF(A:A,A59,G:G)</f>
        <v>54.85122499999997</v>
      </c>
      <c r="J59" s="2">
        <f aca="true" t="shared" si="8" ref="J59:J110">G59-I59</f>
        <v>11.521541666666735</v>
      </c>
      <c r="K59" s="2">
        <f aca="true" t="shared" si="9" ref="K59:K110">90+J59</f>
        <v>101.52154166666674</v>
      </c>
      <c r="L59" s="2">
        <f aca="true" t="shared" si="10" ref="L59:L110">EXP(0.06*K59)</f>
        <v>441.9923171884311</v>
      </c>
      <c r="M59" s="2">
        <f>SUMIF(A:A,A59,L:L)</f>
        <v>1316.9276260829047</v>
      </c>
      <c r="N59" s="3">
        <f aca="true" t="shared" si="11" ref="N59:N110">L59/M59</f>
        <v>0.33562384783672716</v>
      </c>
      <c r="O59" s="7">
        <f aca="true" t="shared" si="12" ref="O59:O110">1/N59</f>
        <v>2.979526057059198</v>
      </c>
      <c r="P59" s="3">
        <f aca="true" t="shared" si="13" ref="P59:P110">IF(O59&gt;21,"",N59)</f>
        <v>0.33562384783672716</v>
      </c>
      <c r="Q59" s="3">
        <f>IF(ISNUMBER(P59),SUMIF(A:A,A59,P:P),"")</f>
        <v>1</v>
      </c>
      <c r="R59" s="3">
        <f aca="true" t="shared" si="14" ref="R59:R110">_xlfn.IFERROR(P59*(1/Q59),"")</f>
        <v>0.33562384783672716</v>
      </c>
      <c r="S59" s="8">
        <f aca="true" t="shared" si="15" ref="S59:S110">_xlfn.IFERROR(1/R59,"")</f>
        <v>2.979526057059198</v>
      </c>
    </row>
    <row r="60" spans="1:19" ht="15">
      <c r="A60" s="1">
        <v>38</v>
      </c>
      <c r="B60" s="5">
        <v>0.548611111111111</v>
      </c>
      <c r="C60" s="1" t="s">
        <v>393</v>
      </c>
      <c r="D60" s="1">
        <v>3</v>
      </c>
      <c r="E60" s="1">
        <v>4</v>
      </c>
      <c r="F60" s="1" t="s">
        <v>396</v>
      </c>
      <c r="G60" s="2">
        <v>61.8211333333333</v>
      </c>
      <c r="H60" s="6">
        <f>1+_xlfn.COUNTIFS(A:A,A60,O:O,"&lt;"&amp;O60)</f>
        <v>2</v>
      </c>
      <c r="I60" s="2">
        <f>_xlfn.AVERAGEIF(A:A,A60,G:G)</f>
        <v>50.36907999999998</v>
      </c>
      <c r="J60" s="2">
        <f t="shared" si="8"/>
        <v>11.452053333333318</v>
      </c>
      <c r="K60" s="2">
        <f t="shared" si="9"/>
        <v>101.45205333333331</v>
      </c>
      <c r="L60" s="2">
        <f t="shared" si="10"/>
        <v>440.15335487705636</v>
      </c>
      <c r="M60" s="2">
        <f>SUMIF(A:A,A60,L:L)</f>
        <v>1797.417192840382</v>
      </c>
      <c r="N60" s="3">
        <f t="shared" si="11"/>
        <v>0.24488101962655687</v>
      </c>
      <c r="O60" s="7">
        <f t="shared" si="12"/>
        <v>4.083615796459024</v>
      </c>
      <c r="P60" s="3">
        <f t="shared" si="13"/>
        <v>0.24488101962655687</v>
      </c>
      <c r="Q60" s="3">
        <f>IF(ISNUMBER(P60),SUMIF(A:A,A60,P:P),"")</f>
        <v>0.9705784776746224</v>
      </c>
      <c r="R60" s="3">
        <f t="shared" si="14"/>
        <v>0.2523041930759266</v>
      </c>
      <c r="S60" s="8">
        <f t="shared" si="15"/>
        <v>3.9634696031352408</v>
      </c>
    </row>
    <row r="61" spans="1:19" ht="15">
      <c r="A61" s="1">
        <v>38</v>
      </c>
      <c r="B61" s="5">
        <v>0.548611111111111</v>
      </c>
      <c r="C61" s="1" t="s">
        <v>393</v>
      </c>
      <c r="D61" s="1">
        <v>3</v>
      </c>
      <c r="E61" s="1">
        <v>7</v>
      </c>
      <c r="F61" s="1" t="s">
        <v>398</v>
      </c>
      <c r="G61" s="2">
        <v>49.1217333333333</v>
      </c>
      <c r="H61" s="6">
        <f>1+_xlfn.COUNTIFS(A:A,A61,O:O,"&lt;"&amp;O61)</f>
        <v>3</v>
      </c>
      <c r="I61" s="2">
        <f>_xlfn.AVERAGEIF(A:A,A61,G:G)</f>
        <v>50.36907999999998</v>
      </c>
      <c r="J61" s="2">
        <f t="shared" si="8"/>
        <v>-1.2473466666666795</v>
      </c>
      <c r="K61" s="2">
        <f t="shared" si="9"/>
        <v>88.75265333333331</v>
      </c>
      <c r="L61" s="2">
        <f t="shared" si="10"/>
        <v>205.44106407890754</v>
      </c>
      <c r="M61" s="2">
        <f>SUMIF(A:A,A61,L:L)</f>
        <v>1797.417192840382</v>
      </c>
      <c r="N61" s="3">
        <f t="shared" si="11"/>
        <v>0.11429792977236283</v>
      </c>
      <c r="O61" s="7">
        <f t="shared" si="12"/>
        <v>8.749064851757266</v>
      </c>
      <c r="P61" s="3">
        <f t="shared" si="13"/>
        <v>0.11429792977236283</v>
      </c>
      <c r="Q61" s="3">
        <f>IF(ISNUMBER(P61),SUMIF(A:A,A61,P:P),"")</f>
        <v>0.9705784776746224</v>
      </c>
      <c r="R61" s="3">
        <f t="shared" si="14"/>
        <v>0.11776268730603377</v>
      </c>
      <c r="S61" s="8">
        <f t="shared" si="15"/>
        <v>8.491654044895112</v>
      </c>
    </row>
    <row r="62" spans="1:19" ht="15">
      <c r="A62" s="1">
        <v>9</v>
      </c>
      <c r="B62" s="5">
        <v>0.548611111111111</v>
      </c>
      <c r="C62" s="1" t="s">
        <v>93</v>
      </c>
      <c r="D62" s="1">
        <v>4</v>
      </c>
      <c r="E62" s="1">
        <v>4</v>
      </c>
      <c r="F62" s="1" t="s">
        <v>128</v>
      </c>
      <c r="G62" s="2">
        <v>44.2539333333333</v>
      </c>
      <c r="H62" s="6">
        <f>1+_xlfn.COUNTIFS(A:A,A62,O:O,"&lt;"&amp;O62)</f>
        <v>3</v>
      </c>
      <c r="I62" s="2">
        <f>_xlfn.AVERAGEIF(A:A,A62,G:G)</f>
        <v>54.85122499999997</v>
      </c>
      <c r="J62" s="2">
        <f t="shared" si="8"/>
        <v>-10.59729166666667</v>
      </c>
      <c r="K62" s="2">
        <f t="shared" si="9"/>
        <v>79.40270833333332</v>
      </c>
      <c r="L62" s="2">
        <f t="shared" si="10"/>
        <v>117.23289361398473</v>
      </c>
      <c r="M62" s="2">
        <f>SUMIF(A:A,A62,L:L)</f>
        <v>1316.9276260829047</v>
      </c>
      <c r="N62" s="3">
        <f t="shared" si="11"/>
        <v>0.0890199972208682</v>
      </c>
      <c r="O62" s="7">
        <f t="shared" si="12"/>
        <v>11.2334310404312</v>
      </c>
      <c r="P62" s="3">
        <f t="shared" si="13"/>
        <v>0.0890199972208682</v>
      </c>
      <c r="Q62" s="3">
        <f>IF(ISNUMBER(P62),SUMIF(A:A,A62,P:P),"")</f>
        <v>1</v>
      </c>
      <c r="R62" s="3">
        <f t="shared" si="14"/>
        <v>0.0890199972208682</v>
      </c>
      <c r="S62" s="8">
        <f t="shared" si="15"/>
        <v>11.2334310404312</v>
      </c>
    </row>
    <row r="63" spans="1:19" ht="15">
      <c r="A63" s="1">
        <v>9</v>
      </c>
      <c r="B63" s="5">
        <v>0.548611111111111</v>
      </c>
      <c r="C63" s="1" t="s">
        <v>93</v>
      </c>
      <c r="D63" s="1">
        <v>4</v>
      </c>
      <c r="E63" s="1">
        <v>6</v>
      </c>
      <c r="F63" s="1" t="s">
        <v>129</v>
      </c>
      <c r="G63" s="2">
        <v>34.969</v>
      </c>
      <c r="H63" s="6">
        <f>1+_xlfn.COUNTIFS(A:A,A63,O:O,"&lt;"&amp;O63)</f>
        <v>4</v>
      </c>
      <c r="I63" s="2">
        <f>_xlfn.AVERAGEIF(A:A,A63,G:G)</f>
        <v>54.85122499999997</v>
      </c>
      <c r="J63" s="2">
        <f t="shared" si="8"/>
        <v>-19.88222499999997</v>
      </c>
      <c r="K63" s="2">
        <f t="shared" si="9"/>
        <v>70.11777500000002</v>
      </c>
      <c r="L63" s="2">
        <f t="shared" si="10"/>
        <v>67.15923893313312</v>
      </c>
      <c r="M63" s="2">
        <f>SUMIF(A:A,A63,L:L)</f>
        <v>1316.9276260829047</v>
      </c>
      <c r="N63" s="3">
        <f t="shared" si="11"/>
        <v>0.05099690947549857</v>
      </c>
      <c r="O63" s="7">
        <f t="shared" si="12"/>
        <v>19.609031415530175</v>
      </c>
      <c r="P63" s="3">
        <f t="shared" si="13"/>
        <v>0.05099690947549857</v>
      </c>
      <c r="Q63" s="3">
        <f>IF(ISNUMBER(P63),SUMIF(A:A,A63,P:P),"")</f>
        <v>1</v>
      </c>
      <c r="R63" s="3">
        <f t="shared" si="14"/>
        <v>0.05099690947549857</v>
      </c>
      <c r="S63" s="8">
        <f t="shared" si="15"/>
        <v>19.609031415530175</v>
      </c>
    </row>
    <row r="64" spans="1:19" ht="15">
      <c r="A64" s="1">
        <v>38</v>
      </c>
      <c r="B64" s="5">
        <v>0.548611111111111</v>
      </c>
      <c r="C64" s="1" t="s">
        <v>393</v>
      </c>
      <c r="D64" s="1">
        <v>3</v>
      </c>
      <c r="E64" s="1">
        <v>1</v>
      </c>
      <c r="F64" s="1" t="s">
        <v>394</v>
      </c>
      <c r="G64" s="2">
        <v>26.503700000000002</v>
      </c>
      <c r="H64" s="6">
        <f>1+_xlfn.COUNTIFS(A:A,A64,O:O,"&lt;"&amp;O64)</f>
        <v>5</v>
      </c>
      <c r="I64" s="2">
        <f>_xlfn.AVERAGEIF(A:A,A64,G:G)</f>
        <v>50.36907999999998</v>
      </c>
      <c r="J64" s="2">
        <f t="shared" si="8"/>
        <v>-23.86537999999998</v>
      </c>
      <c r="K64" s="2">
        <f t="shared" si="9"/>
        <v>66.13462000000001</v>
      </c>
      <c r="L64" s="2">
        <f t="shared" si="10"/>
        <v>52.88275006717066</v>
      </c>
      <c r="M64" s="2">
        <f>SUMIF(A:A,A64,L:L)</f>
        <v>1797.417192840382</v>
      </c>
      <c r="N64" s="3">
        <f t="shared" si="11"/>
        <v>0.0294215223253775</v>
      </c>
      <c r="O64" s="7">
        <f t="shared" si="12"/>
        <v>33.98872393280109</v>
      </c>
      <c r="P64" s="3">
        <f t="shared" si="13"/>
      </c>
      <c r="Q64" s="3">
        <f>IF(ISNUMBER(P64),SUMIF(A:A,A64,P:P),"")</f>
      </c>
      <c r="R64" s="3">
        <f t="shared" si="14"/>
      </c>
      <c r="S64" s="8">
        <f t="shared" si="15"/>
      </c>
    </row>
    <row r="65" spans="1:19" ht="15">
      <c r="A65" s="1">
        <v>38</v>
      </c>
      <c r="B65" s="5">
        <v>0.548611111111111</v>
      </c>
      <c r="C65" s="1" t="s">
        <v>393</v>
      </c>
      <c r="D65" s="1">
        <v>3</v>
      </c>
      <c r="E65" s="1">
        <v>5</v>
      </c>
      <c r="F65" s="1" t="s">
        <v>397</v>
      </c>
      <c r="G65" s="2">
        <v>39.1336</v>
      </c>
      <c r="H65" s="6">
        <f>1+_xlfn.COUNTIFS(A:A,A65,O:O,"&lt;"&amp;O65)</f>
        <v>4</v>
      </c>
      <c r="I65" s="2">
        <f>_xlfn.AVERAGEIF(A:A,A65,G:G)</f>
        <v>50.36907999999998</v>
      </c>
      <c r="J65" s="2">
        <f t="shared" si="8"/>
        <v>-11.235479999999981</v>
      </c>
      <c r="K65" s="2">
        <f t="shared" si="9"/>
        <v>78.76452000000002</v>
      </c>
      <c r="L65" s="2">
        <f t="shared" si="10"/>
        <v>112.8287519773079</v>
      </c>
      <c r="M65" s="2">
        <f>SUMIF(A:A,A65,L:L)</f>
        <v>1797.417192840382</v>
      </c>
      <c r="N65" s="3">
        <f t="shared" si="11"/>
        <v>0.06277271210419959</v>
      </c>
      <c r="O65" s="7">
        <f t="shared" si="12"/>
        <v>15.930489005159593</v>
      </c>
      <c r="P65" s="3">
        <f t="shared" si="13"/>
        <v>0.06277271210419959</v>
      </c>
      <c r="Q65" s="3">
        <f>IF(ISNUMBER(P65),SUMIF(A:A,A65,P:P),"")</f>
        <v>0.9705784776746224</v>
      </c>
      <c r="R65" s="3">
        <f t="shared" si="14"/>
        <v>0.06467556570448038</v>
      </c>
      <c r="S65" s="8">
        <f t="shared" si="15"/>
        <v>15.461789767240107</v>
      </c>
    </row>
    <row r="66" spans="1:19" ht="15">
      <c r="A66" s="1">
        <v>22</v>
      </c>
      <c r="B66" s="5">
        <v>0.5694444444444444</v>
      </c>
      <c r="C66" s="1" t="s">
        <v>234</v>
      </c>
      <c r="D66" s="1">
        <v>3</v>
      </c>
      <c r="E66" s="1">
        <v>2</v>
      </c>
      <c r="F66" s="1" t="s">
        <v>254</v>
      </c>
      <c r="G66" s="2">
        <v>57.6472</v>
      </c>
      <c r="H66" s="6">
        <f>1+_xlfn.COUNTIFS(A:A,A66,O:O,"&lt;"&amp;O66)</f>
        <v>1</v>
      </c>
      <c r="I66" s="2">
        <f>_xlfn.AVERAGEIF(A:A,A66,G:G)</f>
        <v>50.42299444444444</v>
      </c>
      <c r="J66" s="2">
        <f t="shared" si="8"/>
        <v>7.224205555555557</v>
      </c>
      <c r="K66" s="2">
        <f t="shared" si="9"/>
        <v>97.22420555555556</v>
      </c>
      <c r="L66" s="2">
        <f t="shared" si="10"/>
        <v>341.53574132133895</v>
      </c>
      <c r="M66" s="2">
        <f>SUMIF(A:A,A66,L:L)</f>
        <v>1400.945017974131</v>
      </c>
      <c r="N66" s="3">
        <f t="shared" si="11"/>
        <v>0.24378953987446605</v>
      </c>
      <c r="O66" s="7">
        <f t="shared" si="12"/>
        <v>4.101898713599146</v>
      </c>
      <c r="P66" s="3">
        <f t="shared" si="13"/>
        <v>0.24378953987446605</v>
      </c>
      <c r="Q66" s="3">
        <f>IF(ISNUMBER(P66),SUMIF(A:A,A66,P:P),"")</f>
        <v>1</v>
      </c>
      <c r="R66" s="3">
        <f t="shared" si="14"/>
        <v>0.24378953987446605</v>
      </c>
      <c r="S66" s="8">
        <f t="shared" si="15"/>
        <v>4.101898713599146</v>
      </c>
    </row>
    <row r="67" spans="1:19" ht="15">
      <c r="A67" s="1">
        <v>22</v>
      </c>
      <c r="B67" s="5">
        <v>0.5694444444444444</v>
      </c>
      <c r="C67" s="1" t="s">
        <v>234</v>
      </c>
      <c r="D67" s="1">
        <v>3</v>
      </c>
      <c r="E67" s="1">
        <v>1</v>
      </c>
      <c r="F67" s="1" t="s">
        <v>253</v>
      </c>
      <c r="G67" s="2">
        <v>55.6024333333333</v>
      </c>
      <c r="H67" s="6">
        <f>1+_xlfn.COUNTIFS(A:A,A67,O:O,"&lt;"&amp;O67)</f>
        <v>2</v>
      </c>
      <c r="I67" s="2">
        <f>_xlfn.AVERAGEIF(A:A,A67,G:G)</f>
        <v>50.42299444444444</v>
      </c>
      <c r="J67" s="2">
        <f t="shared" si="8"/>
        <v>5.1794388888888605</v>
      </c>
      <c r="K67" s="2">
        <f t="shared" si="9"/>
        <v>95.17943888888885</v>
      </c>
      <c r="L67" s="2">
        <f t="shared" si="10"/>
        <v>302.1024908068552</v>
      </c>
      <c r="M67" s="2">
        <f>SUMIF(A:A,A67,L:L)</f>
        <v>1400.945017974131</v>
      </c>
      <c r="N67" s="3">
        <f t="shared" si="11"/>
        <v>0.2156419323605701</v>
      </c>
      <c r="O67" s="7">
        <f t="shared" si="12"/>
        <v>4.637317005339769</v>
      </c>
      <c r="P67" s="3">
        <f t="shared" si="13"/>
        <v>0.2156419323605701</v>
      </c>
      <c r="Q67" s="3">
        <f>IF(ISNUMBER(P67),SUMIF(A:A,A67,P:P),"")</f>
        <v>1</v>
      </c>
      <c r="R67" s="3">
        <f t="shared" si="14"/>
        <v>0.2156419323605701</v>
      </c>
      <c r="S67" s="8">
        <f t="shared" si="15"/>
        <v>4.637317005339769</v>
      </c>
    </row>
    <row r="68" spans="1:19" ht="15">
      <c r="A68" s="1">
        <v>22</v>
      </c>
      <c r="B68" s="5">
        <v>0.5694444444444444</v>
      </c>
      <c r="C68" s="1" t="s">
        <v>234</v>
      </c>
      <c r="D68" s="1">
        <v>3</v>
      </c>
      <c r="E68" s="1">
        <v>6</v>
      </c>
      <c r="F68" s="1" t="s">
        <v>258</v>
      </c>
      <c r="G68" s="2">
        <v>53.5852666666667</v>
      </c>
      <c r="H68" s="6">
        <f>1+_xlfn.COUNTIFS(A:A,A68,O:O,"&lt;"&amp;O68)</f>
        <v>3</v>
      </c>
      <c r="I68" s="2">
        <f>_xlfn.AVERAGEIF(A:A,A68,G:G)</f>
        <v>50.42299444444444</v>
      </c>
      <c r="J68" s="2">
        <f t="shared" si="8"/>
        <v>3.1622722222222563</v>
      </c>
      <c r="K68" s="2">
        <f t="shared" si="9"/>
        <v>93.16227222222226</v>
      </c>
      <c r="L68" s="2">
        <f t="shared" si="10"/>
        <v>267.66503606093704</v>
      </c>
      <c r="M68" s="2">
        <f>SUMIF(A:A,A68,L:L)</f>
        <v>1400.945017974131</v>
      </c>
      <c r="N68" s="3">
        <f t="shared" si="11"/>
        <v>0.19106034328741914</v>
      </c>
      <c r="O68" s="7">
        <f t="shared" si="12"/>
        <v>5.233948514871362</v>
      </c>
      <c r="P68" s="3">
        <f t="shared" si="13"/>
        <v>0.19106034328741914</v>
      </c>
      <c r="Q68" s="3">
        <f>IF(ISNUMBER(P68),SUMIF(A:A,A68,P:P),"")</f>
        <v>1</v>
      </c>
      <c r="R68" s="3">
        <f t="shared" si="14"/>
        <v>0.19106034328741914</v>
      </c>
      <c r="S68" s="8">
        <f t="shared" si="15"/>
        <v>5.233948514871362</v>
      </c>
    </row>
    <row r="69" spans="1:19" ht="15">
      <c r="A69" s="1">
        <v>22</v>
      </c>
      <c r="B69" s="5">
        <v>0.5694444444444444</v>
      </c>
      <c r="C69" s="1" t="s">
        <v>234</v>
      </c>
      <c r="D69" s="1">
        <v>3</v>
      </c>
      <c r="E69" s="1">
        <v>3</v>
      </c>
      <c r="F69" s="1" t="s">
        <v>255</v>
      </c>
      <c r="G69" s="2">
        <v>46.800799999999995</v>
      </c>
      <c r="H69" s="6">
        <f>1+_xlfn.COUNTIFS(A:A,A69,O:O,"&lt;"&amp;O69)</f>
        <v>4</v>
      </c>
      <c r="I69" s="2">
        <f>_xlfn.AVERAGEIF(A:A,A69,G:G)</f>
        <v>50.42299444444444</v>
      </c>
      <c r="J69" s="2">
        <f t="shared" si="8"/>
        <v>-3.622194444444446</v>
      </c>
      <c r="K69" s="2">
        <f t="shared" si="9"/>
        <v>86.37780555555555</v>
      </c>
      <c r="L69" s="2">
        <f t="shared" si="10"/>
        <v>178.15756107474678</v>
      </c>
      <c r="M69" s="2">
        <f>SUMIF(A:A,A69,L:L)</f>
        <v>1400.945017974131</v>
      </c>
      <c r="N69" s="3">
        <f t="shared" si="11"/>
        <v>0.12716955968220342</v>
      </c>
      <c r="O69" s="7">
        <f t="shared" si="12"/>
        <v>7.863517043693466</v>
      </c>
      <c r="P69" s="3">
        <f t="shared" si="13"/>
        <v>0.12716955968220342</v>
      </c>
      <c r="Q69" s="3">
        <f>IF(ISNUMBER(P69),SUMIF(A:A,A69,P:P),"")</f>
        <v>1</v>
      </c>
      <c r="R69" s="3">
        <f t="shared" si="14"/>
        <v>0.12716955968220342</v>
      </c>
      <c r="S69" s="8">
        <f t="shared" si="15"/>
        <v>7.863517043693466</v>
      </c>
    </row>
    <row r="70" spans="1:19" ht="15">
      <c r="A70" s="1">
        <v>22</v>
      </c>
      <c r="B70" s="5">
        <v>0.5694444444444444</v>
      </c>
      <c r="C70" s="1" t="s">
        <v>234</v>
      </c>
      <c r="D70" s="1">
        <v>3</v>
      </c>
      <c r="E70" s="1">
        <v>5</v>
      </c>
      <c r="F70" s="1" t="s">
        <v>257</v>
      </c>
      <c r="G70" s="2">
        <v>46.3554</v>
      </c>
      <c r="H70" s="6">
        <f>1+_xlfn.COUNTIFS(A:A,A70,O:O,"&lt;"&amp;O70)</f>
        <v>5</v>
      </c>
      <c r="I70" s="2">
        <f>_xlfn.AVERAGEIF(A:A,A70,G:G)</f>
        <v>50.42299444444444</v>
      </c>
      <c r="J70" s="2">
        <f t="shared" si="8"/>
        <v>-4.067594444444438</v>
      </c>
      <c r="K70" s="2">
        <f t="shared" si="9"/>
        <v>85.93240555555556</v>
      </c>
      <c r="L70" s="2">
        <f t="shared" si="10"/>
        <v>173.45953305966898</v>
      </c>
      <c r="M70" s="2">
        <f>SUMIF(A:A,A70,L:L)</f>
        <v>1400.945017974131</v>
      </c>
      <c r="N70" s="3">
        <f t="shared" si="11"/>
        <v>0.12381608902146936</v>
      </c>
      <c r="O70" s="7">
        <f t="shared" si="12"/>
        <v>8.076494806960046</v>
      </c>
      <c r="P70" s="3">
        <f t="shared" si="13"/>
        <v>0.12381608902146936</v>
      </c>
      <c r="Q70" s="3">
        <f>IF(ISNUMBER(P70),SUMIF(A:A,A70,P:P),"")</f>
        <v>1</v>
      </c>
      <c r="R70" s="3">
        <f t="shared" si="14"/>
        <v>0.12381608902146936</v>
      </c>
      <c r="S70" s="8">
        <f t="shared" si="15"/>
        <v>8.076494806960046</v>
      </c>
    </row>
    <row r="71" spans="1:19" ht="15">
      <c r="A71" s="1">
        <v>22</v>
      </c>
      <c r="B71" s="5">
        <v>0.5694444444444444</v>
      </c>
      <c r="C71" s="1" t="s">
        <v>234</v>
      </c>
      <c r="D71" s="1">
        <v>3</v>
      </c>
      <c r="E71" s="1">
        <v>4</v>
      </c>
      <c r="F71" s="1" t="s">
        <v>256</v>
      </c>
      <c r="G71" s="2">
        <v>42.5468666666667</v>
      </c>
      <c r="H71" s="6">
        <f>1+_xlfn.COUNTIFS(A:A,A71,O:O,"&lt;"&amp;O71)</f>
        <v>6</v>
      </c>
      <c r="I71" s="2">
        <f>_xlfn.AVERAGEIF(A:A,A71,G:G)</f>
        <v>50.42299444444444</v>
      </c>
      <c r="J71" s="2">
        <f t="shared" si="8"/>
        <v>-7.876127777777739</v>
      </c>
      <c r="K71" s="2">
        <f t="shared" si="9"/>
        <v>82.12387222222226</v>
      </c>
      <c r="L71" s="2">
        <f t="shared" si="10"/>
        <v>138.024655650584</v>
      </c>
      <c r="M71" s="2">
        <f>SUMIF(A:A,A71,L:L)</f>
        <v>1400.945017974131</v>
      </c>
      <c r="N71" s="3">
        <f t="shared" si="11"/>
        <v>0.09852253577387196</v>
      </c>
      <c r="O71" s="7">
        <f t="shared" si="12"/>
        <v>10.149962058378106</v>
      </c>
      <c r="P71" s="3">
        <f t="shared" si="13"/>
        <v>0.09852253577387196</v>
      </c>
      <c r="Q71" s="3">
        <f>IF(ISNUMBER(P71),SUMIF(A:A,A71,P:P),"")</f>
        <v>1</v>
      </c>
      <c r="R71" s="3">
        <f t="shared" si="14"/>
        <v>0.09852253577387196</v>
      </c>
      <c r="S71" s="8">
        <f t="shared" si="15"/>
        <v>10.149962058378106</v>
      </c>
    </row>
    <row r="72" spans="1:19" ht="15">
      <c r="A72" s="1">
        <v>39</v>
      </c>
      <c r="B72" s="5">
        <v>0.576388888888889</v>
      </c>
      <c r="C72" s="1" t="s">
        <v>393</v>
      </c>
      <c r="D72" s="1">
        <v>4</v>
      </c>
      <c r="E72" s="1">
        <v>4</v>
      </c>
      <c r="F72" s="1" t="s">
        <v>402</v>
      </c>
      <c r="G72" s="2">
        <v>78.8939666666667</v>
      </c>
      <c r="H72" s="6">
        <f>1+_xlfn.COUNTIFS(A:A,A72,O:O,"&lt;"&amp;O72)</f>
        <v>1</v>
      </c>
      <c r="I72" s="2">
        <f>_xlfn.AVERAGEIF(A:A,A72,G:G)</f>
        <v>50.23133333333332</v>
      </c>
      <c r="J72" s="2">
        <f t="shared" si="8"/>
        <v>28.662633333333382</v>
      </c>
      <c r="K72" s="2">
        <f t="shared" si="9"/>
        <v>118.66263333333339</v>
      </c>
      <c r="L72" s="2">
        <f t="shared" si="10"/>
        <v>1236.1512486635595</v>
      </c>
      <c r="M72" s="2">
        <f>SUMIF(A:A,A72,L:L)</f>
        <v>3085.6747824357817</v>
      </c>
      <c r="N72" s="3">
        <f t="shared" si="11"/>
        <v>0.40060969992688655</v>
      </c>
      <c r="O72" s="7">
        <f t="shared" si="12"/>
        <v>2.4961951749608295</v>
      </c>
      <c r="P72" s="3">
        <f t="shared" si="13"/>
        <v>0.40060969992688655</v>
      </c>
      <c r="Q72" s="3">
        <f>IF(ISNUMBER(P72),SUMIF(A:A,A72,P:P),"")</f>
        <v>0.9318764215921735</v>
      </c>
      <c r="R72" s="3">
        <f t="shared" si="14"/>
        <v>0.4298957357912522</v>
      </c>
      <c r="S72" s="8">
        <f t="shared" si="15"/>
        <v>2.3261454272381474</v>
      </c>
    </row>
    <row r="73" spans="1:19" ht="15">
      <c r="A73" s="1">
        <v>10</v>
      </c>
      <c r="B73" s="5">
        <v>0.576388888888889</v>
      </c>
      <c r="C73" s="1" t="s">
        <v>93</v>
      </c>
      <c r="D73" s="1">
        <v>5</v>
      </c>
      <c r="E73" s="1">
        <v>3</v>
      </c>
      <c r="F73" s="1" t="s">
        <v>132</v>
      </c>
      <c r="G73" s="2">
        <v>74.0150333333334</v>
      </c>
      <c r="H73" s="6">
        <f>1+_xlfn.COUNTIFS(A:A,A73,O:O,"&lt;"&amp;O73)</f>
        <v>1</v>
      </c>
      <c r="I73" s="2">
        <f>_xlfn.AVERAGEIF(A:A,A73,G:G)</f>
        <v>52.13078095238096</v>
      </c>
      <c r="J73" s="2">
        <f t="shared" si="8"/>
        <v>21.884252380952447</v>
      </c>
      <c r="K73" s="2">
        <f t="shared" si="9"/>
        <v>111.88425238095245</v>
      </c>
      <c r="L73" s="2">
        <f t="shared" si="10"/>
        <v>823.0814334427378</v>
      </c>
      <c r="M73" s="2">
        <f>SUMIF(A:A,A73,L:L)</f>
        <v>2037.5304514733252</v>
      </c>
      <c r="N73" s="3">
        <f t="shared" si="11"/>
        <v>0.40396031030975404</v>
      </c>
      <c r="O73" s="7">
        <f t="shared" si="12"/>
        <v>2.4754907214354964</v>
      </c>
      <c r="P73" s="3">
        <f t="shared" si="13"/>
        <v>0.40396031030975404</v>
      </c>
      <c r="Q73" s="3">
        <f>IF(ISNUMBER(P73),SUMIF(A:A,A73,P:P),"")</f>
        <v>1</v>
      </c>
      <c r="R73" s="3">
        <f t="shared" si="14"/>
        <v>0.40396031030975404</v>
      </c>
      <c r="S73" s="8">
        <f t="shared" si="15"/>
        <v>2.4754907214354964</v>
      </c>
    </row>
    <row r="74" spans="1:19" ht="15">
      <c r="A74" s="1">
        <v>39</v>
      </c>
      <c r="B74" s="5">
        <v>0.576388888888889</v>
      </c>
      <c r="C74" s="1" t="s">
        <v>393</v>
      </c>
      <c r="D74" s="1">
        <v>4</v>
      </c>
      <c r="E74" s="1">
        <v>1</v>
      </c>
      <c r="F74" s="1" t="s">
        <v>399</v>
      </c>
      <c r="G74" s="2">
        <v>67.30023333333331</v>
      </c>
      <c r="H74" s="6">
        <f>1+_xlfn.COUNTIFS(A:A,A74,O:O,"&lt;"&amp;O74)</f>
        <v>2</v>
      </c>
      <c r="I74" s="2">
        <f>_xlfn.AVERAGEIF(A:A,A74,G:G)</f>
        <v>50.23133333333332</v>
      </c>
      <c r="J74" s="2">
        <f t="shared" si="8"/>
        <v>17.068899999999992</v>
      </c>
      <c r="K74" s="2">
        <f t="shared" si="9"/>
        <v>107.06889999999999</v>
      </c>
      <c r="L74" s="2">
        <f t="shared" si="10"/>
        <v>616.5466568798005</v>
      </c>
      <c r="M74" s="2">
        <f>SUMIF(A:A,A74,L:L)</f>
        <v>3085.6747824357817</v>
      </c>
      <c r="N74" s="3">
        <f t="shared" si="11"/>
        <v>0.19980934490870375</v>
      </c>
      <c r="O74" s="7">
        <f t="shared" si="12"/>
        <v>5.004770925288389</v>
      </c>
      <c r="P74" s="3">
        <f t="shared" si="13"/>
        <v>0.19980934490870375</v>
      </c>
      <c r="Q74" s="3">
        <f>IF(ISNUMBER(P74),SUMIF(A:A,A74,P:P),"")</f>
        <v>0.9318764215921735</v>
      </c>
      <c r="R74" s="3">
        <f t="shared" si="14"/>
        <v>0.21441613960713382</v>
      </c>
      <c r="S74" s="8">
        <f t="shared" si="15"/>
        <v>4.663828020746294</v>
      </c>
    </row>
    <row r="75" spans="1:19" ht="15">
      <c r="A75" s="1">
        <v>39</v>
      </c>
      <c r="B75" s="5">
        <v>0.576388888888889</v>
      </c>
      <c r="C75" s="1" t="s">
        <v>393</v>
      </c>
      <c r="D75" s="1">
        <v>4</v>
      </c>
      <c r="E75" s="1">
        <v>3</v>
      </c>
      <c r="F75" s="1" t="s">
        <v>401</v>
      </c>
      <c r="G75" s="2">
        <v>65.6933999999999</v>
      </c>
      <c r="H75" s="6">
        <f>1+_xlfn.COUNTIFS(A:A,A75,O:O,"&lt;"&amp;O75)</f>
        <v>3</v>
      </c>
      <c r="I75" s="2">
        <f>_xlfn.AVERAGEIF(A:A,A75,G:G)</f>
        <v>50.23133333333332</v>
      </c>
      <c r="J75" s="2">
        <f t="shared" si="8"/>
        <v>15.46206666666658</v>
      </c>
      <c r="K75" s="2">
        <f t="shared" si="9"/>
        <v>105.46206666666657</v>
      </c>
      <c r="L75" s="2">
        <f t="shared" si="10"/>
        <v>559.8808537882845</v>
      </c>
      <c r="M75" s="2">
        <f>SUMIF(A:A,A75,L:L)</f>
        <v>3085.6747824357817</v>
      </c>
      <c r="N75" s="3">
        <f t="shared" si="11"/>
        <v>0.18144519214248614</v>
      </c>
      <c r="O75" s="7">
        <f t="shared" si="12"/>
        <v>5.5113061315767204</v>
      </c>
      <c r="P75" s="3">
        <f t="shared" si="13"/>
        <v>0.18144519214248614</v>
      </c>
      <c r="Q75" s="3">
        <f>IF(ISNUMBER(P75),SUMIF(A:A,A75,P:P),"")</f>
        <v>0.9318764215921735</v>
      </c>
      <c r="R75" s="3">
        <f t="shared" si="14"/>
        <v>0.1947095000348596</v>
      </c>
      <c r="S75" s="8">
        <f t="shared" si="15"/>
        <v>5.135856236192718</v>
      </c>
    </row>
    <row r="76" spans="1:19" ht="15">
      <c r="A76" s="1">
        <v>10</v>
      </c>
      <c r="B76" s="5">
        <v>0.576388888888889</v>
      </c>
      <c r="C76" s="1" t="s">
        <v>93</v>
      </c>
      <c r="D76" s="1">
        <v>5</v>
      </c>
      <c r="E76" s="1">
        <v>5</v>
      </c>
      <c r="F76" s="1" t="s">
        <v>134</v>
      </c>
      <c r="G76" s="2">
        <v>61.3744333333334</v>
      </c>
      <c r="H76" s="6">
        <f>1+_xlfn.COUNTIFS(A:A,A76,O:O,"&lt;"&amp;O76)</f>
        <v>2</v>
      </c>
      <c r="I76" s="2">
        <f>_xlfn.AVERAGEIF(A:A,A76,G:G)</f>
        <v>52.13078095238096</v>
      </c>
      <c r="J76" s="2">
        <f t="shared" si="8"/>
        <v>9.24365238095244</v>
      </c>
      <c r="K76" s="2">
        <f t="shared" si="9"/>
        <v>99.24365238095244</v>
      </c>
      <c r="L76" s="2">
        <f t="shared" si="10"/>
        <v>385.5300508398392</v>
      </c>
      <c r="M76" s="2">
        <f>SUMIF(A:A,A76,L:L)</f>
        <v>2037.5304514733252</v>
      </c>
      <c r="N76" s="3">
        <f t="shared" si="11"/>
        <v>0.18921437496115207</v>
      </c>
      <c r="O76" s="7">
        <f t="shared" si="12"/>
        <v>5.285010719747438</v>
      </c>
      <c r="P76" s="3">
        <f t="shared" si="13"/>
        <v>0.18921437496115207</v>
      </c>
      <c r="Q76" s="3">
        <f>IF(ISNUMBER(P76),SUMIF(A:A,A76,P:P),"")</f>
        <v>1</v>
      </c>
      <c r="R76" s="3">
        <f t="shared" si="14"/>
        <v>0.18921437496115207</v>
      </c>
      <c r="S76" s="8">
        <f t="shared" si="15"/>
        <v>5.285010719747438</v>
      </c>
    </row>
    <row r="77" spans="1:19" ht="15">
      <c r="A77" s="1">
        <v>10</v>
      </c>
      <c r="B77" s="5">
        <v>0.576388888888889</v>
      </c>
      <c r="C77" s="1" t="s">
        <v>93</v>
      </c>
      <c r="D77" s="1">
        <v>5</v>
      </c>
      <c r="E77" s="1">
        <v>1</v>
      </c>
      <c r="F77" s="1" t="s">
        <v>130</v>
      </c>
      <c r="G77" s="2">
        <v>57.9707666666667</v>
      </c>
      <c r="H77" s="6">
        <f>1+_xlfn.COUNTIFS(A:A,A77,O:O,"&lt;"&amp;O77)</f>
        <v>3</v>
      </c>
      <c r="I77" s="2">
        <f>_xlfn.AVERAGEIF(A:A,A77,G:G)</f>
        <v>52.13078095238096</v>
      </c>
      <c r="J77" s="2">
        <f t="shared" si="8"/>
        <v>5.8399857142857385</v>
      </c>
      <c r="K77" s="2">
        <f t="shared" si="9"/>
        <v>95.83998571428575</v>
      </c>
      <c r="L77" s="2">
        <f t="shared" si="10"/>
        <v>314.3160922745047</v>
      </c>
      <c r="M77" s="2">
        <f>SUMIF(A:A,A77,L:L)</f>
        <v>2037.5304514733252</v>
      </c>
      <c r="N77" s="3">
        <f t="shared" si="11"/>
        <v>0.15426326121762976</v>
      </c>
      <c r="O77" s="7">
        <f t="shared" si="12"/>
        <v>6.482424863229304</v>
      </c>
      <c r="P77" s="3">
        <f t="shared" si="13"/>
        <v>0.15426326121762976</v>
      </c>
      <c r="Q77" s="3">
        <f>IF(ISNUMBER(P77),SUMIF(A:A,A77,P:P),"")</f>
        <v>1</v>
      </c>
      <c r="R77" s="3">
        <f t="shared" si="14"/>
        <v>0.15426326121762976</v>
      </c>
      <c r="S77" s="8">
        <f t="shared" si="15"/>
        <v>6.482424863229304</v>
      </c>
    </row>
    <row r="78" spans="1:19" ht="15">
      <c r="A78" s="1">
        <v>39</v>
      </c>
      <c r="B78" s="5">
        <v>0.576388888888889</v>
      </c>
      <c r="C78" s="1" t="s">
        <v>393</v>
      </c>
      <c r="D78" s="1">
        <v>4</v>
      </c>
      <c r="E78" s="1">
        <v>5</v>
      </c>
      <c r="F78" s="1" t="s">
        <v>403</v>
      </c>
      <c r="G78" s="2">
        <v>54.6449666666666</v>
      </c>
      <c r="H78" s="6">
        <f>1+_xlfn.COUNTIFS(A:A,A78,O:O,"&lt;"&amp;O78)</f>
        <v>4</v>
      </c>
      <c r="I78" s="2">
        <f>_xlfn.AVERAGEIF(A:A,A78,G:G)</f>
        <v>50.23133333333332</v>
      </c>
      <c r="J78" s="2">
        <f t="shared" si="8"/>
        <v>4.41363333333328</v>
      </c>
      <c r="K78" s="2">
        <f t="shared" si="9"/>
        <v>94.41363333333328</v>
      </c>
      <c r="L78" s="2">
        <f t="shared" si="10"/>
        <v>288.53546288335525</v>
      </c>
      <c r="M78" s="2">
        <f>SUMIF(A:A,A78,L:L)</f>
        <v>3085.6747824357817</v>
      </c>
      <c r="N78" s="3">
        <f t="shared" si="11"/>
        <v>0.0935080600605583</v>
      </c>
      <c r="O78" s="7">
        <f t="shared" si="12"/>
        <v>10.694265278868725</v>
      </c>
      <c r="P78" s="3">
        <f t="shared" si="13"/>
        <v>0.0935080600605583</v>
      </c>
      <c r="Q78" s="3">
        <f>IF(ISNUMBER(P78),SUMIF(A:A,A78,P:P),"")</f>
        <v>0.9318764215921735</v>
      </c>
      <c r="R78" s="3">
        <f t="shared" si="14"/>
        <v>0.10034384162311297</v>
      </c>
      <c r="S78" s="8">
        <f t="shared" si="15"/>
        <v>9.965733659629615</v>
      </c>
    </row>
    <row r="79" spans="1:19" ht="15">
      <c r="A79" s="1">
        <v>10</v>
      </c>
      <c r="B79" s="5">
        <v>0.576388888888889</v>
      </c>
      <c r="C79" s="1" t="s">
        <v>93</v>
      </c>
      <c r="D79" s="1">
        <v>5</v>
      </c>
      <c r="E79" s="1">
        <v>4</v>
      </c>
      <c r="F79" s="1" t="s">
        <v>133</v>
      </c>
      <c r="G79" s="2">
        <v>47.1198333333333</v>
      </c>
      <c r="H79" s="6">
        <f>1+_xlfn.COUNTIFS(A:A,A79,O:O,"&lt;"&amp;O79)</f>
        <v>4</v>
      </c>
      <c r="I79" s="2">
        <f>_xlfn.AVERAGEIF(A:A,A79,G:G)</f>
        <v>52.13078095238096</v>
      </c>
      <c r="J79" s="2">
        <f t="shared" si="8"/>
        <v>-5.010947619047663</v>
      </c>
      <c r="K79" s="2">
        <f t="shared" si="9"/>
        <v>84.98905238095233</v>
      </c>
      <c r="L79" s="2">
        <f t="shared" si="10"/>
        <v>163.91420371531314</v>
      </c>
      <c r="M79" s="2">
        <f>SUMIF(A:A,A79,L:L)</f>
        <v>2037.5304514733252</v>
      </c>
      <c r="N79" s="3">
        <f t="shared" si="11"/>
        <v>0.08044748661144564</v>
      </c>
      <c r="O79" s="7">
        <f t="shared" si="12"/>
        <v>12.430469143553395</v>
      </c>
      <c r="P79" s="3">
        <f t="shared" si="13"/>
        <v>0.08044748661144564</v>
      </c>
      <c r="Q79" s="3">
        <f>IF(ISNUMBER(P79),SUMIF(A:A,A79,P:P),"")</f>
        <v>1</v>
      </c>
      <c r="R79" s="3">
        <f t="shared" si="14"/>
        <v>0.08044748661144564</v>
      </c>
      <c r="S79" s="8">
        <f t="shared" si="15"/>
        <v>12.430469143553395</v>
      </c>
    </row>
    <row r="80" spans="1:19" ht="15">
      <c r="A80" s="1">
        <v>39</v>
      </c>
      <c r="B80" s="5">
        <v>0.576388888888889</v>
      </c>
      <c r="C80" s="1" t="s">
        <v>393</v>
      </c>
      <c r="D80" s="1">
        <v>4</v>
      </c>
      <c r="E80" s="1">
        <v>7</v>
      </c>
      <c r="F80" s="1" t="s">
        <v>405</v>
      </c>
      <c r="G80" s="2">
        <v>46.2494</v>
      </c>
      <c r="H80" s="6">
        <f>1+_xlfn.COUNTIFS(A:A,A80,O:O,"&lt;"&amp;O80)</f>
        <v>5</v>
      </c>
      <c r="I80" s="2">
        <f>_xlfn.AVERAGEIF(A:A,A80,G:G)</f>
        <v>50.23133333333332</v>
      </c>
      <c r="J80" s="2">
        <f t="shared" si="8"/>
        <v>-3.9819333333333162</v>
      </c>
      <c r="K80" s="2">
        <f t="shared" si="9"/>
        <v>86.01806666666668</v>
      </c>
      <c r="L80" s="2">
        <f t="shared" si="10"/>
        <v>174.3533522384651</v>
      </c>
      <c r="M80" s="2">
        <f>SUMIF(A:A,A80,L:L)</f>
        <v>3085.6747824357817</v>
      </c>
      <c r="N80" s="3">
        <f t="shared" si="11"/>
        <v>0.05650412455353879</v>
      </c>
      <c r="O80" s="7">
        <f t="shared" si="12"/>
        <v>17.697823086392216</v>
      </c>
      <c r="P80" s="3">
        <f t="shared" si="13"/>
        <v>0.05650412455353879</v>
      </c>
      <c r="Q80" s="3">
        <f>IF(ISNUMBER(P80),SUMIF(A:A,A80,P:P),"")</f>
        <v>0.9318764215921735</v>
      </c>
      <c r="R80" s="3">
        <f t="shared" si="14"/>
        <v>0.06063478294364149</v>
      </c>
      <c r="S80" s="8">
        <f t="shared" si="15"/>
        <v>16.492184047718535</v>
      </c>
    </row>
    <row r="81" spans="1:19" ht="15">
      <c r="A81" s="1">
        <v>10</v>
      </c>
      <c r="B81" s="5">
        <v>0.576388888888889</v>
      </c>
      <c r="C81" s="1" t="s">
        <v>93</v>
      </c>
      <c r="D81" s="1">
        <v>5</v>
      </c>
      <c r="E81" s="1">
        <v>6</v>
      </c>
      <c r="F81" s="1" t="s">
        <v>135</v>
      </c>
      <c r="G81" s="2">
        <v>41.833999999999996</v>
      </c>
      <c r="H81" s="6">
        <f>1+_xlfn.COUNTIFS(A:A,A81,O:O,"&lt;"&amp;O81)</f>
        <v>5</v>
      </c>
      <c r="I81" s="2">
        <f>_xlfn.AVERAGEIF(A:A,A81,G:G)</f>
        <v>52.13078095238096</v>
      </c>
      <c r="J81" s="2">
        <f t="shared" si="8"/>
        <v>-10.296780952380963</v>
      </c>
      <c r="K81" s="2">
        <f t="shared" si="9"/>
        <v>79.70321904761903</v>
      </c>
      <c r="L81" s="2">
        <f t="shared" si="10"/>
        <v>119.36584954743729</v>
      </c>
      <c r="M81" s="2">
        <f>SUMIF(A:A,A81,L:L)</f>
        <v>2037.5304514733252</v>
      </c>
      <c r="N81" s="3">
        <f t="shared" si="11"/>
        <v>0.058583590474009656</v>
      </c>
      <c r="O81" s="7">
        <f t="shared" si="12"/>
        <v>17.06962635626858</v>
      </c>
      <c r="P81" s="3">
        <f t="shared" si="13"/>
        <v>0.058583590474009656</v>
      </c>
      <c r="Q81" s="3">
        <f>IF(ISNUMBER(P81),SUMIF(A:A,A81,P:P),"")</f>
        <v>1</v>
      </c>
      <c r="R81" s="3">
        <f t="shared" si="14"/>
        <v>0.058583590474009656</v>
      </c>
      <c r="S81" s="8">
        <f t="shared" si="15"/>
        <v>17.06962635626858</v>
      </c>
    </row>
    <row r="82" spans="1:19" ht="15">
      <c r="A82" s="1">
        <v>10</v>
      </c>
      <c r="B82" s="5">
        <v>0.576388888888889</v>
      </c>
      <c r="C82" s="1" t="s">
        <v>93</v>
      </c>
      <c r="D82" s="1">
        <v>5</v>
      </c>
      <c r="E82" s="1">
        <v>7</v>
      </c>
      <c r="F82" s="1" t="s">
        <v>136</v>
      </c>
      <c r="G82" s="2">
        <v>41.812766666666604</v>
      </c>
      <c r="H82" s="6">
        <f>1+_xlfn.COUNTIFS(A:A,A82,O:O,"&lt;"&amp;O82)</f>
        <v>6</v>
      </c>
      <c r="I82" s="2">
        <f>_xlfn.AVERAGEIF(A:A,A82,G:G)</f>
        <v>52.13078095238096</v>
      </c>
      <c r="J82" s="2">
        <f t="shared" si="8"/>
        <v>-10.318014285714355</v>
      </c>
      <c r="K82" s="2">
        <f t="shared" si="9"/>
        <v>79.68198571428564</v>
      </c>
      <c r="L82" s="2">
        <f t="shared" si="10"/>
        <v>119.21387428391196</v>
      </c>
      <c r="M82" s="2">
        <f>SUMIF(A:A,A82,L:L)</f>
        <v>2037.5304514733252</v>
      </c>
      <c r="N82" s="3">
        <f t="shared" si="11"/>
        <v>0.05850900250237201</v>
      </c>
      <c r="O82" s="7">
        <f t="shared" si="12"/>
        <v>17.091386918781584</v>
      </c>
      <c r="P82" s="3">
        <f t="shared" si="13"/>
        <v>0.05850900250237201</v>
      </c>
      <c r="Q82" s="3">
        <f>IF(ISNUMBER(P82),SUMIF(A:A,A82,P:P),"")</f>
        <v>1</v>
      </c>
      <c r="R82" s="3">
        <f t="shared" si="14"/>
        <v>0.05850900250237201</v>
      </c>
      <c r="S82" s="8">
        <f t="shared" si="15"/>
        <v>17.091386918781584</v>
      </c>
    </row>
    <row r="83" spans="1:19" ht="15">
      <c r="A83" s="1">
        <v>10</v>
      </c>
      <c r="B83" s="5">
        <v>0.576388888888889</v>
      </c>
      <c r="C83" s="1" t="s">
        <v>93</v>
      </c>
      <c r="D83" s="1">
        <v>5</v>
      </c>
      <c r="E83" s="1">
        <v>2</v>
      </c>
      <c r="F83" s="1" t="s">
        <v>131</v>
      </c>
      <c r="G83" s="2">
        <v>40.7886333333333</v>
      </c>
      <c r="H83" s="6">
        <f>1+_xlfn.COUNTIFS(A:A,A83,O:O,"&lt;"&amp;O83)</f>
        <v>7</v>
      </c>
      <c r="I83" s="2">
        <f>_xlfn.AVERAGEIF(A:A,A83,G:G)</f>
        <v>52.13078095238096</v>
      </c>
      <c r="J83" s="2">
        <f t="shared" si="8"/>
        <v>-11.342147619047658</v>
      </c>
      <c r="K83" s="2">
        <f t="shared" si="9"/>
        <v>78.65785238095233</v>
      </c>
      <c r="L83" s="2">
        <f t="shared" si="10"/>
        <v>112.10894736958124</v>
      </c>
      <c r="M83" s="2">
        <f>SUMIF(A:A,A83,L:L)</f>
        <v>2037.5304514733252</v>
      </c>
      <c r="N83" s="3">
        <f t="shared" si="11"/>
        <v>0.055021973923636815</v>
      </c>
      <c r="O83" s="7">
        <f t="shared" si="12"/>
        <v>18.174556975870534</v>
      </c>
      <c r="P83" s="3">
        <f t="shared" si="13"/>
        <v>0.055021973923636815</v>
      </c>
      <c r="Q83" s="3">
        <f>IF(ISNUMBER(P83),SUMIF(A:A,A83,P:P),"")</f>
        <v>1</v>
      </c>
      <c r="R83" s="3">
        <f t="shared" si="14"/>
        <v>0.055021973923636815</v>
      </c>
      <c r="S83" s="8">
        <f t="shared" si="15"/>
        <v>18.174556975870534</v>
      </c>
    </row>
    <row r="84" spans="1:19" ht="15">
      <c r="A84" s="1">
        <v>39</v>
      </c>
      <c r="B84" s="5">
        <v>0.576388888888889</v>
      </c>
      <c r="C84" s="1" t="s">
        <v>393</v>
      </c>
      <c r="D84" s="1">
        <v>4</v>
      </c>
      <c r="E84" s="1">
        <v>2</v>
      </c>
      <c r="F84" s="1" t="s">
        <v>400</v>
      </c>
      <c r="G84" s="2">
        <v>38.8847</v>
      </c>
      <c r="H84" s="6">
        <f>1+_xlfn.COUNTIFS(A:A,A84,O:O,"&lt;"&amp;O84)</f>
        <v>6</v>
      </c>
      <c r="I84" s="2">
        <f>_xlfn.AVERAGEIF(A:A,A84,G:G)</f>
        <v>50.23133333333332</v>
      </c>
      <c r="J84" s="2">
        <f t="shared" si="8"/>
        <v>-11.346633333333315</v>
      </c>
      <c r="K84" s="2">
        <f t="shared" si="9"/>
        <v>78.65336666666668</v>
      </c>
      <c r="L84" s="2">
        <f t="shared" si="10"/>
        <v>112.07877810727821</v>
      </c>
      <c r="M84" s="2">
        <f>SUMIF(A:A,A84,L:L)</f>
        <v>3085.6747824357817</v>
      </c>
      <c r="N84" s="3">
        <f t="shared" si="11"/>
        <v>0.036322291236021</v>
      </c>
      <c r="O84" s="7">
        <f t="shared" si="12"/>
        <v>27.5313028438111</v>
      </c>
      <c r="P84" s="3">
        <f t="shared" si="13"/>
      </c>
      <c r="Q84" s="3">
        <f>IF(ISNUMBER(P84),SUMIF(A:A,A84,P:P),"")</f>
      </c>
      <c r="R84" s="3">
        <f t="shared" si="14"/>
      </c>
      <c r="S84" s="8">
        <f t="shared" si="15"/>
      </c>
    </row>
    <row r="85" spans="1:19" ht="15">
      <c r="A85" s="1">
        <v>39</v>
      </c>
      <c r="B85" s="5">
        <v>0.576388888888889</v>
      </c>
      <c r="C85" s="1" t="s">
        <v>393</v>
      </c>
      <c r="D85" s="1">
        <v>4</v>
      </c>
      <c r="E85" s="1">
        <v>6</v>
      </c>
      <c r="F85" s="1" t="s">
        <v>404</v>
      </c>
      <c r="G85" s="2">
        <v>24.1819666666667</v>
      </c>
      <c r="H85" s="6">
        <f>1+_xlfn.COUNTIFS(A:A,A85,O:O,"&lt;"&amp;O85)</f>
        <v>8</v>
      </c>
      <c r="I85" s="2">
        <f>_xlfn.AVERAGEIF(A:A,A85,G:G)</f>
        <v>50.23133333333332</v>
      </c>
      <c r="J85" s="2">
        <f t="shared" si="8"/>
        <v>-26.049366666666618</v>
      </c>
      <c r="K85" s="2">
        <f t="shared" si="9"/>
        <v>63.950633333333386</v>
      </c>
      <c r="L85" s="2">
        <f t="shared" si="10"/>
        <v>46.38786987746097</v>
      </c>
      <c r="M85" s="2">
        <f>SUMIF(A:A,A85,L:L)</f>
        <v>3085.6747824357817</v>
      </c>
      <c r="N85" s="3">
        <f t="shared" si="11"/>
        <v>0.015033298434919035</v>
      </c>
      <c r="O85" s="7">
        <f t="shared" si="12"/>
        <v>66.51900142401355</v>
      </c>
      <c r="P85" s="3">
        <f t="shared" si="13"/>
      </c>
      <c r="Q85" s="3">
        <f>IF(ISNUMBER(P85),SUMIF(A:A,A85,P:P),"")</f>
      </c>
      <c r="R85" s="3">
        <f t="shared" si="14"/>
      </c>
      <c r="S85" s="8">
        <f t="shared" si="15"/>
      </c>
    </row>
    <row r="86" spans="1:19" ht="15">
      <c r="A86" s="1">
        <v>39</v>
      </c>
      <c r="B86" s="5">
        <v>0.576388888888889</v>
      </c>
      <c r="C86" s="1" t="s">
        <v>393</v>
      </c>
      <c r="D86" s="1">
        <v>4</v>
      </c>
      <c r="E86" s="1">
        <v>8</v>
      </c>
      <c r="F86" s="1" t="s">
        <v>23</v>
      </c>
      <c r="G86" s="2">
        <v>26.0020333333333</v>
      </c>
      <c r="H86" s="6">
        <f>1+_xlfn.COUNTIFS(A:A,A86,O:O,"&lt;"&amp;O86)</f>
        <v>7</v>
      </c>
      <c r="I86" s="2">
        <f>_xlfn.AVERAGEIF(A:A,A86,G:G)</f>
        <v>50.23133333333332</v>
      </c>
      <c r="J86" s="2">
        <f t="shared" si="8"/>
        <v>-24.229300000000016</v>
      </c>
      <c r="K86" s="2">
        <f t="shared" si="9"/>
        <v>65.77069999999998</v>
      </c>
      <c r="L86" s="2">
        <f t="shared" si="10"/>
        <v>51.74055999757754</v>
      </c>
      <c r="M86" s="2">
        <f>SUMIF(A:A,A86,L:L)</f>
        <v>3085.6747824357817</v>
      </c>
      <c r="N86" s="3">
        <f t="shared" si="11"/>
        <v>0.016767988736886386</v>
      </c>
      <c r="O86" s="7">
        <f t="shared" si="12"/>
        <v>59.637444638795</v>
      </c>
      <c r="P86" s="3">
        <f t="shared" si="13"/>
      </c>
      <c r="Q86" s="3">
        <f>IF(ISNUMBER(P86),SUMIF(A:A,A86,P:P),"")</f>
      </c>
      <c r="R86" s="3">
        <f t="shared" si="14"/>
      </c>
      <c r="S86" s="8">
        <f t="shared" si="15"/>
      </c>
    </row>
    <row r="87" spans="1:19" ht="15">
      <c r="A87" s="1">
        <v>28</v>
      </c>
      <c r="B87" s="5">
        <v>0.5902777777777778</v>
      </c>
      <c r="C87" s="1" t="s">
        <v>299</v>
      </c>
      <c r="D87" s="1">
        <v>3</v>
      </c>
      <c r="E87" s="1">
        <v>1</v>
      </c>
      <c r="F87" s="1" t="s">
        <v>300</v>
      </c>
      <c r="G87" s="2">
        <v>59.8180666666667</v>
      </c>
      <c r="H87" s="6">
        <f>1+_xlfn.COUNTIFS(A:A,A87,O:O,"&lt;"&amp;O87)</f>
        <v>1</v>
      </c>
      <c r="I87" s="2">
        <f>_xlfn.AVERAGEIF(A:A,A87,G:G)</f>
        <v>46.02385000000002</v>
      </c>
      <c r="J87" s="2">
        <f t="shared" si="8"/>
        <v>13.794216666666685</v>
      </c>
      <c r="K87" s="2">
        <f t="shared" si="9"/>
        <v>103.79421666666669</v>
      </c>
      <c r="L87" s="2">
        <f t="shared" si="10"/>
        <v>506.565178745045</v>
      </c>
      <c r="M87" s="2">
        <f>SUMIF(A:A,A87,L:L)</f>
        <v>2725.3273978127168</v>
      </c>
      <c r="N87" s="3">
        <f t="shared" si="11"/>
        <v>0.1858731465260292</v>
      </c>
      <c r="O87" s="7">
        <f t="shared" si="12"/>
        <v>5.380013297724868</v>
      </c>
      <c r="P87" s="3">
        <f t="shared" si="13"/>
        <v>0.1858731465260292</v>
      </c>
      <c r="Q87" s="3">
        <f>IF(ISNUMBER(P87),SUMIF(A:A,A87,P:P),"")</f>
        <v>0.9578909417747165</v>
      </c>
      <c r="R87" s="3">
        <f t="shared" si="14"/>
        <v>0.19404416350535253</v>
      </c>
      <c r="S87" s="8">
        <f t="shared" si="15"/>
        <v>5.153466004518172</v>
      </c>
    </row>
    <row r="88" spans="1:19" ht="15">
      <c r="A88" s="1">
        <v>28</v>
      </c>
      <c r="B88" s="5">
        <v>0.5902777777777778</v>
      </c>
      <c r="C88" s="1" t="s">
        <v>299</v>
      </c>
      <c r="D88" s="1">
        <v>3</v>
      </c>
      <c r="E88" s="1">
        <v>3</v>
      </c>
      <c r="F88" s="1" t="s">
        <v>302</v>
      </c>
      <c r="G88" s="2">
        <v>57.971700000000006</v>
      </c>
      <c r="H88" s="6">
        <f>1+_xlfn.COUNTIFS(A:A,A88,O:O,"&lt;"&amp;O88)</f>
        <v>2</v>
      </c>
      <c r="I88" s="2">
        <f>_xlfn.AVERAGEIF(A:A,A88,G:G)</f>
        <v>46.02385000000002</v>
      </c>
      <c r="J88" s="2">
        <f t="shared" si="8"/>
        <v>11.947849999999988</v>
      </c>
      <c r="K88" s="2">
        <f t="shared" si="9"/>
        <v>101.94784999999999</v>
      </c>
      <c r="L88" s="2">
        <f t="shared" si="10"/>
        <v>453.44364725825784</v>
      </c>
      <c r="M88" s="2">
        <f>SUMIF(A:A,A88,L:L)</f>
        <v>2725.3273978127168</v>
      </c>
      <c r="N88" s="3">
        <f t="shared" si="11"/>
        <v>0.16638134839218985</v>
      </c>
      <c r="O88" s="7">
        <f t="shared" si="12"/>
        <v>6.01028907184251</v>
      </c>
      <c r="P88" s="3">
        <f t="shared" si="13"/>
        <v>0.16638134839218985</v>
      </c>
      <c r="Q88" s="3">
        <f>IF(ISNUMBER(P88),SUMIF(A:A,A88,P:P),"")</f>
        <v>0.9578909417747165</v>
      </c>
      <c r="R88" s="3">
        <f t="shared" si="14"/>
        <v>0.1736955024169344</v>
      </c>
      <c r="S88" s="8">
        <f t="shared" si="15"/>
        <v>5.7572014593655085</v>
      </c>
    </row>
    <row r="89" spans="1:19" ht="15">
      <c r="A89" s="1">
        <v>28</v>
      </c>
      <c r="B89" s="5">
        <v>0.5902777777777778</v>
      </c>
      <c r="C89" s="1" t="s">
        <v>299</v>
      </c>
      <c r="D89" s="1">
        <v>3</v>
      </c>
      <c r="E89" s="1">
        <v>2</v>
      </c>
      <c r="F89" s="1" t="s">
        <v>301</v>
      </c>
      <c r="G89" s="2">
        <v>53.5354666666667</v>
      </c>
      <c r="H89" s="6">
        <f>1+_xlfn.COUNTIFS(A:A,A89,O:O,"&lt;"&amp;O89)</f>
        <v>3</v>
      </c>
      <c r="I89" s="2">
        <f>_xlfn.AVERAGEIF(A:A,A89,G:G)</f>
        <v>46.02385000000002</v>
      </c>
      <c r="J89" s="2">
        <f t="shared" si="8"/>
        <v>7.511616666666683</v>
      </c>
      <c r="K89" s="2">
        <f t="shared" si="9"/>
        <v>97.51161666666668</v>
      </c>
      <c r="L89" s="2">
        <f t="shared" si="10"/>
        <v>347.47648720632174</v>
      </c>
      <c r="M89" s="2">
        <f>SUMIF(A:A,A89,L:L)</f>
        <v>2725.3273978127168</v>
      </c>
      <c r="N89" s="3">
        <f t="shared" si="11"/>
        <v>0.127498988739921</v>
      </c>
      <c r="O89" s="7">
        <f t="shared" si="12"/>
        <v>7.84319946285889</v>
      </c>
      <c r="P89" s="3">
        <f t="shared" si="13"/>
        <v>0.127498988739921</v>
      </c>
      <c r="Q89" s="3">
        <f>IF(ISNUMBER(P89),SUMIF(A:A,A89,P:P),"")</f>
        <v>0.9578909417747165</v>
      </c>
      <c r="R89" s="3">
        <f t="shared" si="14"/>
        <v>0.1331038672353445</v>
      </c>
      <c r="S89" s="8">
        <f t="shared" si="15"/>
        <v>7.512929720004854</v>
      </c>
    </row>
    <row r="90" spans="1:19" ht="15">
      <c r="A90" s="1">
        <v>28</v>
      </c>
      <c r="B90" s="5">
        <v>0.5902777777777778</v>
      </c>
      <c r="C90" s="1" t="s">
        <v>299</v>
      </c>
      <c r="D90" s="1">
        <v>3</v>
      </c>
      <c r="E90" s="1">
        <v>6</v>
      </c>
      <c r="F90" s="1" t="s">
        <v>304</v>
      </c>
      <c r="G90" s="2">
        <v>51.156</v>
      </c>
      <c r="H90" s="6">
        <f>1+_xlfn.COUNTIFS(A:A,A90,O:O,"&lt;"&amp;O90)</f>
        <v>4</v>
      </c>
      <c r="I90" s="2">
        <f>_xlfn.AVERAGEIF(A:A,A90,G:G)</f>
        <v>46.02385000000002</v>
      </c>
      <c r="J90" s="2">
        <f t="shared" si="8"/>
        <v>5.132149999999982</v>
      </c>
      <c r="K90" s="2">
        <f t="shared" si="9"/>
        <v>95.13214999999998</v>
      </c>
      <c r="L90" s="2">
        <f t="shared" si="10"/>
        <v>301.24654022240145</v>
      </c>
      <c r="M90" s="2">
        <f>SUMIF(A:A,A90,L:L)</f>
        <v>2725.3273978127168</v>
      </c>
      <c r="N90" s="3">
        <f t="shared" si="11"/>
        <v>0.11053590862667538</v>
      </c>
      <c r="O90" s="7">
        <f t="shared" si="12"/>
        <v>9.04683385177034</v>
      </c>
      <c r="P90" s="3">
        <f t="shared" si="13"/>
        <v>0.11053590862667538</v>
      </c>
      <c r="Q90" s="3">
        <f>IF(ISNUMBER(P90),SUMIF(A:A,A90,P:P),"")</f>
        <v>0.9578909417747165</v>
      </c>
      <c r="R90" s="3">
        <f t="shared" si="14"/>
        <v>0.11539508706688656</v>
      </c>
      <c r="S90" s="8">
        <f t="shared" si="15"/>
        <v>8.665880198351678</v>
      </c>
    </row>
    <row r="91" spans="1:19" ht="15">
      <c r="A91" s="1">
        <v>28</v>
      </c>
      <c r="B91" s="5">
        <v>0.5902777777777778</v>
      </c>
      <c r="C91" s="1" t="s">
        <v>299</v>
      </c>
      <c r="D91" s="1">
        <v>3</v>
      </c>
      <c r="E91" s="1">
        <v>5</v>
      </c>
      <c r="F91" s="1" t="s">
        <v>303</v>
      </c>
      <c r="G91" s="2">
        <v>51.1419333333333</v>
      </c>
      <c r="H91" s="6">
        <f>1+_xlfn.COUNTIFS(A:A,A91,O:O,"&lt;"&amp;O91)</f>
        <v>5</v>
      </c>
      <c r="I91" s="2">
        <f>_xlfn.AVERAGEIF(A:A,A91,G:G)</f>
        <v>46.02385000000002</v>
      </c>
      <c r="J91" s="2">
        <f t="shared" si="8"/>
        <v>5.118083333333281</v>
      </c>
      <c r="K91" s="2">
        <f t="shared" si="9"/>
        <v>95.11808333333329</v>
      </c>
      <c r="L91" s="2">
        <f t="shared" si="10"/>
        <v>300.9923954066521</v>
      </c>
      <c r="M91" s="2">
        <f>SUMIF(A:A,A91,L:L)</f>
        <v>2725.3273978127168</v>
      </c>
      <c r="N91" s="3">
        <f t="shared" si="11"/>
        <v>0.1104426556780743</v>
      </c>
      <c r="O91" s="7">
        <f t="shared" si="12"/>
        <v>9.054472602640663</v>
      </c>
      <c r="P91" s="3">
        <f t="shared" si="13"/>
        <v>0.1104426556780743</v>
      </c>
      <c r="Q91" s="3">
        <f>IF(ISNUMBER(P91),SUMIF(A:A,A91,P:P),"")</f>
        <v>0.9578909417747165</v>
      </c>
      <c r="R91" s="3">
        <f t="shared" si="14"/>
        <v>0.11529773470187901</v>
      </c>
      <c r="S91" s="8">
        <f t="shared" si="15"/>
        <v>8.673197288616834</v>
      </c>
    </row>
    <row r="92" spans="1:19" ht="15">
      <c r="A92" s="1">
        <v>28</v>
      </c>
      <c r="B92" s="5">
        <v>0.5902777777777778</v>
      </c>
      <c r="C92" s="1" t="s">
        <v>299</v>
      </c>
      <c r="D92" s="1">
        <v>3</v>
      </c>
      <c r="E92" s="1">
        <v>10</v>
      </c>
      <c r="F92" s="1" t="s">
        <v>307</v>
      </c>
      <c r="G92" s="2">
        <v>50.0303666666667</v>
      </c>
      <c r="H92" s="6">
        <f>1+_xlfn.COUNTIFS(A:A,A92,O:O,"&lt;"&amp;O92)</f>
        <v>6</v>
      </c>
      <c r="I92" s="2">
        <f>_xlfn.AVERAGEIF(A:A,A92,G:G)</f>
        <v>46.02385000000002</v>
      </c>
      <c r="J92" s="2">
        <f t="shared" si="8"/>
        <v>4.006516666666684</v>
      </c>
      <c r="K92" s="2">
        <f t="shared" si="9"/>
        <v>94.00651666666668</v>
      </c>
      <c r="L92" s="2">
        <f t="shared" si="10"/>
        <v>281.5727919161596</v>
      </c>
      <c r="M92" s="2">
        <f>SUMIF(A:A,A92,L:L)</f>
        <v>2725.3273978127168</v>
      </c>
      <c r="N92" s="3">
        <f t="shared" si="11"/>
        <v>0.10331705179427002</v>
      </c>
      <c r="O92" s="7">
        <f t="shared" si="12"/>
        <v>9.678944401077656</v>
      </c>
      <c r="P92" s="3">
        <f t="shared" si="13"/>
        <v>0.10331705179427002</v>
      </c>
      <c r="Q92" s="3">
        <f>IF(ISNUMBER(P92),SUMIF(A:A,A92,P:P),"")</f>
        <v>0.9578909417747165</v>
      </c>
      <c r="R92" s="3">
        <f t="shared" si="14"/>
        <v>0.10785888798870054</v>
      </c>
      <c r="S92" s="8">
        <f t="shared" si="15"/>
        <v>9.271373167733396</v>
      </c>
    </row>
    <row r="93" spans="1:19" ht="15">
      <c r="A93" s="1">
        <v>28</v>
      </c>
      <c r="B93" s="5">
        <v>0.5902777777777778</v>
      </c>
      <c r="C93" s="1" t="s">
        <v>299</v>
      </c>
      <c r="D93" s="1">
        <v>3</v>
      </c>
      <c r="E93" s="1">
        <v>9</v>
      </c>
      <c r="F93" s="1" t="s">
        <v>306</v>
      </c>
      <c r="G93" s="2">
        <v>46.6622666666667</v>
      </c>
      <c r="H93" s="6">
        <f>1+_xlfn.COUNTIFS(A:A,A93,O:O,"&lt;"&amp;O93)</f>
        <v>7</v>
      </c>
      <c r="I93" s="2">
        <f>_xlfn.AVERAGEIF(A:A,A93,G:G)</f>
        <v>46.02385000000002</v>
      </c>
      <c r="J93" s="2">
        <f t="shared" si="8"/>
        <v>0.6384166666666857</v>
      </c>
      <c r="K93" s="2">
        <f t="shared" si="9"/>
        <v>90.63841666666669</v>
      </c>
      <c r="L93" s="2">
        <f t="shared" si="10"/>
        <v>230.05191480579904</v>
      </c>
      <c r="M93" s="2">
        <f>SUMIF(A:A,A93,L:L)</f>
        <v>2725.3273978127168</v>
      </c>
      <c r="N93" s="3">
        <f t="shared" si="11"/>
        <v>0.08441257919706574</v>
      </c>
      <c r="O93" s="7">
        <f t="shared" si="12"/>
        <v>11.846575587572627</v>
      </c>
      <c r="P93" s="3">
        <f t="shared" si="13"/>
        <v>0.08441257919706574</v>
      </c>
      <c r="Q93" s="3">
        <f>IF(ISNUMBER(P93),SUMIF(A:A,A93,P:P),"")</f>
        <v>0.9578909417747165</v>
      </c>
      <c r="R93" s="3">
        <f t="shared" si="14"/>
        <v>0.08812337137322933</v>
      </c>
      <c r="S93" s="8">
        <f t="shared" si="15"/>
        <v>11.34772744638531</v>
      </c>
    </row>
    <row r="94" spans="1:19" ht="15">
      <c r="A94" s="1">
        <v>28</v>
      </c>
      <c r="B94" s="5">
        <v>0.5902777777777778</v>
      </c>
      <c r="C94" s="1" t="s">
        <v>299</v>
      </c>
      <c r="D94" s="1">
        <v>3</v>
      </c>
      <c r="E94" s="1">
        <v>8</v>
      </c>
      <c r="F94" s="1" t="s">
        <v>305</v>
      </c>
      <c r="G94" s="2">
        <v>43.4054666666667</v>
      </c>
      <c r="H94" s="6">
        <f>1+_xlfn.COUNTIFS(A:A,A94,O:O,"&lt;"&amp;O94)</f>
        <v>8</v>
      </c>
      <c r="I94" s="2">
        <f>_xlfn.AVERAGEIF(A:A,A94,G:G)</f>
        <v>46.02385000000002</v>
      </c>
      <c r="J94" s="2">
        <f t="shared" si="8"/>
        <v>-2.6183833333333197</v>
      </c>
      <c r="K94" s="2">
        <f t="shared" si="9"/>
        <v>87.38161666666667</v>
      </c>
      <c r="L94" s="2">
        <f t="shared" si="10"/>
        <v>189.21747217462388</v>
      </c>
      <c r="M94" s="2">
        <f>SUMIF(A:A,A94,L:L)</f>
        <v>2725.3273978127168</v>
      </c>
      <c r="N94" s="3">
        <f t="shared" si="11"/>
        <v>0.06942926282049097</v>
      </c>
      <c r="O94" s="7">
        <f t="shared" si="12"/>
        <v>14.403148749908166</v>
      </c>
      <c r="P94" s="3">
        <f t="shared" si="13"/>
        <v>0.06942926282049097</v>
      </c>
      <c r="Q94" s="3">
        <f>IF(ISNUMBER(P94),SUMIF(A:A,A94,P:P),"")</f>
        <v>0.9578909417747165</v>
      </c>
      <c r="R94" s="3">
        <f t="shared" si="14"/>
        <v>0.07248138571167305</v>
      </c>
      <c r="S94" s="8">
        <f t="shared" si="15"/>
        <v>13.796645720570861</v>
      </c>
    </row>
    <row r="95" spans="1:19" ht="15">
      <c r="A95" s="1">
        <v>28</v>
      </c>
      <c r="B95" s="5">
        <v>0.5902777777777778</v>
      </c>
      <c r="C95" s="1" t="s">
        <v>299</v>
      </c>
      <c r="D95" s="1">
        <v>3</v>
      </c>
      <c r="E95" s="1">
        <v>12</v>
      </c>
      <c r="F95" s="1" t="s">
        <v>308</v>
      </c>
      <c r="G95" s="2">
        <v>26.2119333333333</v>
      </c>
      <c r="H95" s="6">
        <f>1+_xlfn.COUNTIFS(A:A,A95,O:O,"&lt;"&amp;O95)</f>
        <v>9</v>
      </c>
      <c r="I95" s="2">
        <f>_xlfn.AVERAGEIF(A:A,A95,G:G)</f>
        <v>46.02385000000002</v>
      </c>
      <c r="J95" s="2">
        <f t="shared" si="8"/>
        <v>-19.81191666666672</v>
      </c>
      <c r="K95" s="2">
        <f t="shared" si="9"/>
        <v>70.18808333333328</v>
      </c>
      <c r="L95" s="2">
        <f t="shared" si="10"/>
        <v>67.44314859800102</v>
      </c>
      <c r="M95" s="2">
        <f>SUMIF(A:A,A95,L:L)</f>
        <v>2725.3273978127168</v>
      </c>
      <c r="N95" s="3">
        <f t="shared" si="11"/>
        <v>0.02474680607259491</v>
      </c>
      <c r="O95" s="7">
        <f t="shared" si="12"/>
        <v>40.40925512029689</v>
      </c>
      <c r="P95" s="3">
        <f t="shared" si="13"/>
      </c>
      <c r="Q95" s="3">
        <f>IF(ISNUMBER(P95),SUMIF(A:A,A95,P:P),"")</f>
      </c>
      <c r="R95" s="3">
        <f t="shared" si="14"/>
      </c>
      <c r="S95" s="8">
        <f t="shared" si="15"/>
      </c>
    </row>
    <row r="96" spans="1:19" ht="15">
      <c r="A96" s="1">
        <v>28</v>
      </c>
      <c r="B96" s="5">
        <v>0.5902777777777778</v>
      </c>
      <c r="C96" s="1" t="s">
        <v>299</v>
      </c>
      <c r="D96" s="1">
        <v>3</v>
      </c>
      <c r="E96" s="1">
        <v>14</v>
      </c>
      <c r="F96" s="1" t="s">
        <v>309</v>
      </c>
      <c r="G96" s="2">
        <v>20.305300000000003</v>
      </c>
      <c r="H96" s="6">
        <f>1+_xlfn.COUNTIFS(A:A,A96,O:O,"&lt;"&amp;O96)</f>
        <v>10</v>
      </c>
      <c r="I96" s="2">
        <f>_xlfn.AVERAGEIF(A:A,A96,G:G)</f>
        <v>46.02385000000002</v>
      </c>
      <c r="J96" s="2">
        <f t="shared" si="8"/>
        <v>-25.718550000000015</v>
      </c>
      <c r="K96" s="2">
        <f t="shared" si="9"/>
        <v>64.28144999999998</v>
      </c>
      <c r="L96" s="2">
        <f t="shared" si="10"/>
        <v>47.31782147945489</v>
      </c>
      <c r="M96" s="2">
        <f>SUMIF(A:A,A96,L:L)</f>
        <v>2725.3273978127168</v>
      </c>
      <c r="N96" s="3">
        <f t="shared" si="11"/>
        <v>0.017362252152688537</v>
      </c>
      <c r="O96" s="7">
        <f t="shared" si="12"/>
        <v>57.59621454669119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1</v>
      </c>
      <c r="B97" s="5">
        <v>0.6006944444444444</v>
      </c>
      <c r="C97" s="1" t="s">
        <v>24</v>
      </c>
      <c r="D97" s="1">
        <v>3</v>
      </c>
      <c r="E97" s="1">
        <v>6</v>
      </c>
      <c r="F97" s="1" t="s">
        <v>30</v>
      </c>
      <c r="G97" s="2">
        <v>73.1107333333333</v>
      </c>
      <c r="H97" s="6">
        <f>1+_xlfn.COUNTIFS(A:A,A97,O:O,"&lt;"&amp;O97)</f>
        <v>1</v>
      </c>
      <c r="I97" s="2">
        <f>_xlfn.AVERAGEIF(A:A,A97,G:G)</f>
        <v>47.45412619047619</v>
      </c>
      <c r="J97" s="2">
        <f t="shared" si="8"/>
        <v>25.656607142857112</v>
      </c>
      <c r="K97" s="2">
        <f t="shared" si="9"/>
        <v>115.65660714285711</v>
      </c>
      <c r="L97" s="2">
        <f t="shared" si="10"/>
        <v>1032.1470524468295</v>
      </c>
      <c r="M97" s="2">
        <f>SUMIF(A:A,A97,L:L)</f>
        <v>4652.101260654792</v>
      </c>
      <c r="N97" s="3">
        <f t="shared" si="11"/>
        <v>0.22186684997083508</v>
      </c>
      <c r="O97" s="7">
        <f t="shared" si="12"/>
        <v>4.507207814648526</v>
      </c>
      <c r="P97" s="3">
        <f t="shared" si="13"/>
        <v>0.22186684997083508</v>
      </c>
      <c r="Q97" s="3">
        <f>IF(ISNUMBER(P97),SUMIF(A:A,A97,P:P),"")</f>
        <v>0.8363347167827853</v>
      </c>
      <c r="R97" s="3">
        <f t="shared" si="14"/>
        <v>0.2652847544393626</v>
      </c>
      <c r="S97" s="8">
        <f t="shared" si="15"/>
        <v>3.769534371145232</v>
      </c>
    </row>
    <row r="98" spans="1:19" ht="15">
      <c r="A98" s="1">
        <v>1</v>
      </c>
      <c r="B98" s="5">
        <v>0.6006944444444444</v>
      </c>
      <c r="C98" s="1" t="s">
        <v>24</v>
      </c>
      <c r="D98" s="1">
        <v>3</v>
      </c>
      <c r="E98" s="1">
        <v>5</v>
      </c>
      <c r="F98" s="1" t="s">
        <v>29</v>
      </c>
      <c r="G98" s="2">
        <v>68.4934333333334</v>
      </c>
      <c r="H98" s="6">
        <f>1+_xlfn.COUNTIFS(A:A,A98,O:O,"&lt;"&amp;O98)</f>
        <v>2</v>
      </c>
      <c r="I98" s="2">
        <f>_xlfn.AVERAGEIF(A:A,A98,G:G)</f>
        <v>47.45412619047619</v>
      </c>
      <c r="J98" s="2">
        <f t="shared" si="8"/>
        <v>21.03930714285721</v>
      </c>
      <c r="K98" s="2">
        <f t="shared" si="9"/>
        <v>111.03930714285721</v>
      </c>
      <c r="L98" s="2">
        <f t="shared" si="10"/>
        <v>782.3939832504205</v>
      </c>
      <c r="M98" s="2">
        <f>SUMIF(A:A,A98,L:L)</f>
        <v>4652.101260654792</v>
      </c>
      <c r="N98" s="3">
        <f t="shared" si="11"/>
        <v>0.1681807723893562</v>
      </c>
      <c r="O98" s="7">
        <f t="shared" si="12"/>
        <v>5.945982919408259</v>
      </c>
      <c r="P98" s="3">
        <f t="shared" si="13"/>
        <v>0.1681807723893562</v>
      </c>
      <c r="Q98" s="3">
        <f>IF(ISNUMBER(P98),SUMIF(A:A,A98,P:P),"")</f>
        <v>0.8363347167827853</v>
      </c>
      <c r="R98" s="3">
        <f t="shared" si="14"/>
        <v>0.2010926594513671</v>
      </c>
      <c r="S98" s="8">
        <f t="shared" si="15"/>
        <v>4.972831940898585</v>
      </c>
    </row>
    <row r="99" spans="1:19" ht="15">
      <c r="A99" s="1">
        <v>1</v>
      </c>
      <c r="B99" s="5">
        <v>0.6006944444444444</v>
      </c>
      <c r="C99" s="1" t="s">
        <v>24</v>
      </c>
      <c r="D99" s="1">
        <v>3</v>
      </c>
      <c r="E99" s="1">
        <v>16</v>
      </c>
      <c r="F99" s="1" t="s">
        <v>38</v>
      </c>
      <c r="G99" s="2">
        <v>62.9534</v>
      </c>
      <c r="H99" s="6">
        <f>1+_xlfn.COUNTIFS(A:A,A99,O:O,"&lt;"&amp;O99)</f>
        <v>3</v>
      </c>
      <c r="I99" s="2">
        <f>_xlfn.AVERAGEIF(A:A,A99,G:G)</f>
        <v>47.45412619047619</v>
      </c>
      <c r="J99" s="2">
        <f t="shared" si="8"/>
        <v>15.499273809523814</v>
      </c>
      <c r="K99" s="2">
        <f t="shared" si="9"/>
        <v>105.49927380952381</v>
      </c>
      <c r="L99" s="2">
        <f t="shared" si="10"/>
        <v>561.1321439912056</v>
      </c>
      <c r="M99" s="2">
        <f>SUMIF(A:A,A99,L:L)</f>
        <v>4652.101260654792</v>
      </c>
      <c r="N99" s="3">
        <f t="shared" si="11"/>
        <v>0.12061907352210668</v>
      </c>
      <c r="O99" s="7">
        <f t="shared" si="12"/>
        <v>8.290562767560333</v>
      </c>
      <c r="P99" s="3">
        <f t="shared" si="13"/>
        <v>0.12061907352210668</v>
      </c>
      <c r="Q99" s="3">
        <f>IF(ISNUMBER(P99),SUMIF(A:A,A99,P:P),"")</f>
        <v>0.8363347167827853</v>
      </c>
      <c r="R99" s="3">
        <f t="shared" si="14"/>
        <v>0.1442234443956894</v>
      </c>
      <c r="S99" s="8">
        <f t="shared" si="15"/>
        <v>6.933685464177476</v>
      </c>
    </row>
    <row r="100" spans="1:19" ht="15">
      <c r="A100" s="1">
        <v>1</v>
      </c>
      <c r="B100" s="5">
        <v>0.6006944444444444</v>
      </c>
      <c r="C100" s="1" t="s">
        <v>24</v>
      </c>
      <c r="D100" s="1">
        <v>3</v>
      </c>
      <c r="E100" s="1">
        <v>8</v>
      </c>
      <c r="F100" s="1" t="s">
        <v>31</v>
      </c>
      <c r="G100" s="2">
        <v>62.9243333333333</v>
      </c>
      <c r="H100" s="6">
        <f>1+_xlfn.COUNTIFS(A:A,A100,O:O,"&lt;"&amp;O100)</f>
        <v>4</v>
      </c>
      <c r="I100" s="2">
        <f>_xlfn.AVERAGEIF(A:A,A100,G:G)</f>
        <v>47.45412619047619</v>
      </c>
      <c r="J100" s="2">
        <f t="shared" si="8"/>
        <v>15.470207142857113</v>
      </c>
      <c r="K100" s="2">
        <f t="shared" si="9"/>
        <v>105.4702071428571</v>
      </c>
      <c r="L100" s="2">
        <f t="shared" si="10"/>
        <v>560.1543823880264</v>
      </c>
      <c r="M100" s="2">
        <f>SUMIF(A:A,A100,L:L)</f>
        <v>4652.101260654792</v>
      </c>
      <c r="N100" s="3">
        <f t="shared" si="11"/>
        <v>0.12040889718492147</v>
      </c>
      <c r="O100" s="7">
        <f t="shared" si="12"/>
        <v>8.305034124382194</v>
      </c>
      <c r="P100" s="3">
        <f t="shared" si="13"/>
        <v>0.12040889718492147</v>
      </c>
      <c r="Q100" s="3">
        <f>IF(ISNUMBER(P100),SUMIF(A:A,A100,P:P),"")</f>
        <v>0.8363347167827853</v>
      </c>
      <c r="R100" s="3">
        <f t="shared" si="14"/>
        <v>0.14397213791161362</v>
      </c>
      <c r="S100" s="8">
        <f t="shared" si="15"/>
        <v>6.9457883622865495</v>
      </c>
    </row>
    <row r="101" spans="1:19" ht="15">
      <c r="A101" s="1">
        <v>1</v>
      </c>
      <c r="B101" s="5">
        <v>0.6006944444444444</v>
      </c>
      <c r="C101" s="1" t="s">
        <v>24</v>
      </c>
      <c r="D101" s="1">
        <v>3</v>
      </c>
      <c r="E101" s="1">
        <v>14</v>
      </c>
      <c r="F101" s="1" t="s">
        <v>36</v>
      </c>
      <c r="G101" s="2">
        <v>56.780666666666704</v>
      </c>
      <c r="H101" s="6">
        <f>1+_xlfn.COUNTIFS(A:A,A101,O:O,"&lt;"&amp;O101)</f>
        <v>5</v>
      </c>
      <c r="I101" s="2">
        <f>_xlfn.AVERAGEIF(A:A,A101,G:G)</f>
        <v>47.45412619047619</v>
      </c>
      <c r="J101" s="2">
        <f t="shared" si="8"/>
        <v>9.326540476190516</v>
      </c>
      <c r="K101" s="2">
        <f t="shared" si="9"/>
        <v>99.32654047619052</v>
      </c>
      <c r="L101" s="2">
        <f t="shared" si="10"/>
        <v>387.4521776151716</v>
      </c>
      <c r="M101" s="2">
        <f>SUMIF(A:A,A101,L:L)</f>
        <v>4652.101260654792</v>
      </c>
      <c r="N101" s="3">
        <f t="shared" si="11"/>
        <v>0.08328541360267747</v>
      </c>
      <c r="O101" s="7">
        <f t="shared" si="12"/>
        <v>12.006904411504921</v>
      </c>
      <c r="P101" s="3">
        <f t="shared" si="13"/>
        <v>0.08328541360267747</v>
      </c>
      <c r="Q101" s="3">
        <f>IF(ISNUMBER(P101),SUMIF(A:A,A101,P:P),"")</f>
        <v>0.8363347167827853</v>
      </c>
      <c r="R101" s="3">
        <f t="shared" si="14"/>
        <v>0.09958382921500619</v>
      </c>
      <c r="S101" s="8">
        <f t="shared" si="15"/>
        <v>10.041791000433944</v>
      </c>
    </row>
    <row r="102" spans="1:19" ht="15">
      <c r="A102" s="1">
        <v>1</v>
      </c>
      <c r="B102" s="5">
        <v>0.6006944444444444</v>
      </c>
      <c r="C102" s="1" t="s">
        <v>24</v>
      </c>
      <c r="D102" s="1">
        <v>3</v>
      </c>
      <c r="E102" s="1">
        <v>2</v>
      </c>
      <c r="F102" s="1" t="s">
        <v>26</v>
      </c>
      <c r="G102" s="2">
        <v>54.2159</v>
      </c>
      <c r="H102" s="6">
        <f>1+_xlfn.COUNTIFS(A:A,A102,O:O,"&lt;"&amp;O102)</f>
        <v>6</v>
      </c>
      <c r="I102" s="2">
        <f>_xlfn.AVERAGEIF(A:A,A102,G:G)</f>
        <v>47.45412619047619</v>
      </c>
      <c r="J102" s="2">
        <f t="shared" si="8"/>
        <v>6.76177380952381</v>
      </c>
      <c r="K102" s="2">
        <f t="shared" si="9"/>
        <v>96.76177380952382</v>
      </c>
      <c r="L102" s="2">
        <f t="shared" si="10"/>
        <v>332.1897788257467</v>
      </c>
      <c r="M102" s="2">
        <f>SUMIF(A:A,A102,L:L)</f>
        <v>4652.101260654792</v>
      </c>
      <c r="N102" s="3">
        <f t="shared" si="11"/>
        <v>0.07140639470495756</v>
      </c>
      <c r="O102" s="7">
        <f t="shared" si="12"/>
        <v>14.004347987766039</v>
      </c>
      <c r="P102" s="3">
        <f t="shared" si="13"/>
        <v>0.07140639470495756</v>
      </c>
      <c r="Q102" s="3">
        <f>IF(ISNUMBER(P102),SUMIF(A:A,A102,P:P),"")</f>
        <v>0.8363347167827853</v>
      </c>
      <c r="R102" s="3">
        <f t="shared" si="14"/>
        <v>0.08538016331504673</v>
      </c>
      <c r="S102" s="8">
        <f t="shared" si="15"/>
        <v>11.71232240807588</v>
      </c>
    </row>
    <row r="103" spans="1:19" ht="15">
      <c r="A103" s="1">
        <v>1</v>
      </c>
      <c r="B103" s="5">
        <v>0.6006944444444444</v>
      </c>
      <c r="C103" s="1" t="s">
        <v>24</v>
      </c>
      <c r="D103" s="1">
        <v>3</v>
      </c>
      <c r="E103" s="1">
        <v>1</v>
      </c>
      <c r="F103" s="1" t="s">
        <v>25</v>
      </c>
      <c r="G103" s="2">
        <v>40.0311333333333</v>
      </c>
      <c r="H103" s="6">
        <f>1+_xlfn.COUNTIFS(A:A,A103,O:O,"&lt;"&amp;O103)</f>
        <v>9</v>
      </c>
      <c r="I103" s="2">
        <f>_xlfn.AVERAGEIF(A:A,A103,G:G)</f>
        <v>47.45412619047619</v>
      </c>
      <c r="J103" s="2">
        <f t="shared" si="8"/>
        <v>-7.422992857142887</v>
      </c>
      <c r="K103" s="2">
        <f t="shared" si="9"/>
        <v>82.57700714285711</v>
      </c>
      <c r="L103" s="2">
        <f t="shared" si="10"/>
        <v>141.8287620089053</v>
      </c>
      <c r="M103" s="2">
        <f>SUMIF(A:A,A103,L:L)</f>
        <v>4652.101260654792</v>
      </c>
      <c r="N103" s="3">
        <f t="shared" si="11"/>
        <v>0.030487032431650605</v>
      </c>
      <c r="O103" s="7">
        <f t="shared" si="12"/>
        <v>32.80083104978869</v>
      </c>
      <c r="P103" s="3">
        <f t="shared" si="13"/>
      </c>
      <c r="Q103" s="3">
        <f>IF(ISNUMBER(P103),SUMIF(A:A,A103,P:P),"")</f>
      </c>
      <c r="R103" s="3">
        <f t="shared" si="14"/>
      </c>
      <c r="S103" s="8">
        <f t="shared" si="15"/>
      </c>
    </row>
    <row r="104" spans="1:19" ht="15">
      <c r="A104" s="1">
        <v>1</v>
      </c>
      <c r="B104" s="5">
        <v>0.6006944444444444</v>
      </c>
      <c r="C104" s="1" t="s">
        <v>24</v>
      </c>
      <c r="D104" s="1">
        <v>3</v>
      </c>
      <c r="E104" s="1">
        <v>3</v>
      </c>
      <c r="F104" s="1" t="s">
        <v>27</v>
      </c>
      <c r="G104" s="2">
        <v>39.9295333333333</v>
      </c>
      <c r="H104" s="6">
        <f>1+_xlfn.COUNTIFS(A:A,A104,O:O,"&lt;"&amp;O104)</f>
        <v>10</v>
      </c>
      <c r="I104" s="2">
        <f>_xlfn.AVERAGEIF(A:A,A104,G:G)</f>
        <v>47.45412619047619</v>
      </c>
      <c r="J104" s="2">
        <f t="shared" si="8"/>
        <v>-7.524592857142885</v>
      </c>
      <c r="K104" s="2">
        <f t="shared" si="9"/>
        <v>82.47540714285711</v>
      </c>
      <c r="L104" s="2">
        <f t="shared" si="10"/>
        <v>140.96680379362212</v>
      </c>
      <c r="M104" s="2">
        <f>SUMIF(A:A,A104,L:L)</f>
        <v>4652.101260654792</v>
      </c>
      <c r="N104" s="3">
        <f t="shared" si="11"/>
        <v>0.03030174880023587</v>
      </c>
      <c r="O104" s="7">
        <f t="shared" si="12"/>
        <v>33.00139561556315</v>
      </c>
      <c r="P104" s="3">
        <f t="shared" si="13"/>
      </c>
      <c r="Q104" s="3">
        <f>IF(ISNUMBER(P104),SUMIF(A:A,A104,P:P),"")</f>
      </c>
      <c r="R104" s="3">
        <f t="shared" si="14"/>
      </c>
      <c r="S104" s="8">
        <f t="shared" si="15"/>
      </c>
    </row>
    <row r="105" spans="1:19" ht="15">
      <c r="A105" s="1">
        <v>1</v>
      </c>
      <c r="B105" s="5">
        <v>0.6006944444444444</v>
      </c>
      <c r="C105" s="1" t="s">
        <v>24</v>
      </c>
      <c r="D105" s="1">
        <v>3</v>
      </c>
      <c r="E105" s="1">
        <v>4</v>
      </c>
      <c r="F105" s="1" t="s">
        <v>28</v>
      </c>
      <c r="G105" s="2">
        <v>35.024899999999995</v>
      </c>
      <c r="H105" s="6">
        <f>1+_xlfn.COUNTIFS(A:A,A105,O:O,"&lt;"&amp;O105)</f>
        <v>11</v>
      </c>
      <c r="I105" s="2">
        <f>_xlfn.AVERAGEIF(A:A,A105,G:G)</f>
        <v>47.45412619047619</v>
      </c>
      <c r="J105" s="2">
        <f t="shared" si="8"/>
        <v>-12.429226190476193</v>
      </c>
      <c r="K105" s="2">
        <f t="shared" si="9"/>
        <v>77.57077380952381</v>
      </c>
      <c r="L105" s="2">
        <f t="shared" si="10"/>
        <v>105.0300425305149</v>
      </c>
      <c r="M105" s="2">
        <f>SUMIF(A:A,A105,L:L)</f>
        <v>4652.101260654792</v>
      </c>
      <c r="N105" s="3">
        <f t="shared" si="11"/>
        <v>0.022576903778687683</v>
      </c>
      <c r="O105" s="7">
        <f t="shared" si="12"/>
        <v>44.29305319288235</v>
      </c>
      <c r="P105" s="3">
        <f t="shared" si="13"/>
      </c>
      <c r="Q105" s="3">
        <f>IF(ISNUMBER(P105),SUMIF(A:A,A105,P:P),"")</f>
      </c>
      <c r="R105" s="3">
        <f t="shared" si="14"/>
      </c>
      <c r="S105" s="8">
        <f t="shared" si="15"/>
      </c>
    </row>
    <row r="106" spans="1:19" ht="15">
      <c r="A106" s="1">
        <v>1</v>
      </c>
      <c r="B106" s="5">
        <v>0.6006944444444444</v>
      </c>
      <c r="C106" s="1" t="s">
        <v>24</v>
      </c>
      <c r="D106" s="1">
        <v>3</v>
      </c>
      <c r="E106" s="1">
        <v>9</v>
      </c>
      <c r="F106" s="1" t="s">
        <v>32</v>
      </c>
      <c r="G106" s="2">
        <v>27.605366666666697</v>
      </c>
      <c r="H106" s="6">
        <f>1+_xlfn.COUNTIFS(A:A,A106,O:O,"&lt;"&amp;O106)</f>
        <v>12</v>
      </c>
      <c r="I106" s="2">
        <f>_xlfn.AVERAGEIF(A:A,A106,G:G)</f>
        <v>47.45412619047619</v>
      </c>
      <c r="J106" s="2">
        <f t="shared" si="8"/>
        <v>-19.84875952380949</v>
      </c>
      <c r="K106" s="2">
        <f t="shared" si="9"/>
        <v>70.15124047619051</v>
      </c>
      <c r="L106" s="2">
        <f t="shared" si="10"/>
        <v>67.2942253640251</v>
      </c>
      <c r="M106" s="2">
        <f>SUMIF(A:A,A106,L:L)</f>
        <v>4652.101260654792</v>
      </c>
      <c r="N106" s="3">
        <f t="shared" si="11"/>
        <v>0.014465339766605446</v>
      </c>
      <c r="O106" s="7">
        <f t="shared" si="12"/>
        <v>69.1307647199958</v>
      </c>
      <c r="P106" s="3">
        <f t="shared" si="13"/>
      </c>
      <c r="Q106" s="3">
        <f>IF(ISNUMBER(P106),SUMIF(A:A,A106,P:P),"")</f>
      </c>
      <c r="R106" s="3">
        <f t="shared" si="14"/>
      </c>
      <c r="S106" s="8">
        <f t="shared" si="15"/>
      </c>
    </row>
    <row r="107" spans="1:19" ht="15">
      <c r="A107" s="1">
        <v>1</v>
      </c>
      <c r="B107" s="5">
        <v>0.6006944444444444</v>
      </c>
      <c r="C107" s="1" t="s">
        <v>24</v>
      </c>
      <c r="D107" s="1">
        <v>3</v>
      </c>
      <c r="E107" s="1">
        <v>11</v>
      </c>
      <c r="F107" s="1" t="s">
        <v>33</v>
      </c>
      <c r="G107" s="2">
        <v>48.4645333333333</v>
      </c>
      <c r="H107" s="6">
        <f>1+_xlfn.COUNTIFS(A:A,A107,O:O,"&lt;"&amp;O107)</f>
        <v>7</v>
      </c>
      <c r="I107" s="2">
        <f>_xlfn.AVERAGEIF(A:A,A107,G:G)</f>
        <v>47.45412619047619</v>
      </c>
      <c r="J107" s="2">
        <f t="shared" si="8"/>
        <v>1.0104071428571118</v>
      </c>
      <c r="K107" s="2">
        <f t="shared" si="9"/>
        <v>91.0104071428571</v>
      </c>
      <c r="L107" s="2">
        <f t="shared" si="10"/>
        <v>235.24427175716312</v>
      </c>
      <c r="M107" s="2">
        <f>SUMIF(A:A,A107,L:L)</f>
        <v>4652.101260654792</v>
      </c>
      <c r="N107" s="3">
        <f t="shared" si="11"/>
        <v>0.050567315407930746</v>
      </c>
      <c r="O107" s="7">
        <f t="shared" si="12"/>
        <v>19.77561972457736</v>
      </c>
      <c r="P107" s="3">
        <f t="shared" si="13"/>
        <v>0.050567315407930746</v>
      </c>
      <c r="Q107" s="3">
        <f>IF(ISNUMBER(P107),SUMIF(A:A,A107,P:P),"")</f>
        <v>0.8363347167827853</v>
      </c>
      <c r="R107" s="3">
        <f t="shared" si="14"/>
        <v>0.06046301127191424</v>
      </c>
      <c r="S107" s="8">
        <f t="shared" si="15"/>
        <v>16.53903732155847</v>
      </c>
    </row>
    <row r="108" spans="1:19" ht="15">
      <c r="A108" s="1">
        <v>1</v>
      </c>
      <c r="B108" s="5">
        <v>0.6006944444444444</v>
      </c>
      <c r="C108" s="1" t="s">
        <v>24</v>
      </c>
      <c r="D108" s="1">
        <v>3</v>
      </c>
      <c r="E108" s="1">
        <v>12</v>
      </c>
      <c r="F108" s="1" t="s">
        <v>34</v>
      </c>
      <c r="G108" s="2">
        <v>23.0385</v>
      </c>
      <c r="H108" s="6">
        <f>1+_xlfn.COUNTIFS(A:A,A108,O:O,"&lt;"&amp;O108)</f>
        <v>14</v>
      </c>
      <c r="I108" s="2">
        <f>_xlfn.AVERAGEIF(A:A,A108,G:G)</f>
        <v>47.45412619047619</v>
      </c>
      <c r="J108" s="2">
        <f t="shared" si="8"/>
        <v>-24.41562619047619</v>
      </c>
      <c r="K108" s="2">
        <f t="shared" si="9"/>
        <v>65.58437380952381</v>
      </c>
      <c r="L108" s="2">
        <f t="shared" si="10"/>
        <v>51.16534403629024</v>
      </c>
      <c r="M108" s="2">
        <f>SUMIF(A:A,A108,L:L)</f>
        <v>4652.101260654792</v>
      </c>
      <c r="N108" s="3">
        <f t="shared" si="11"/>
        <v>0.0109983298233471</v>
      </c>
      <c r="O108" s="7">
        <f t="shared" si="12"/>
        <v>90.92289611802822</v>
      </c>
      <c r="P108" s="3">
        <f t="shared" si="13"/>
      </c>
      <c r="Q108" s="3">
        <f>IF(ISNUMBER(P108),SUMIF(A:A,A108,P:P),"")</f>
      </c>
      <c r="R108" s="3">
        <f t="shared" si="14"/>
      </c>
      <c r="S108" s="8">
        <f t="shared" si="15"/>
      </c>
    </row>
    <row r="109" spans="1:19" ht="15">
      <c r="A109" s="1">
        <v>1</v>
      </c>
      <c r="B109" s="5">
        <v>0.6006944444444444</v>
      </c>
      <c r="C109" s="1" t="s">
        <v>24</v>
      </c>
      <c r="D109" s="1">
        <v>3</v>
      </c>
      <c r="E109" s="1">
        <v>13</v>
      </c>
      <c r="F109" s="1" t="s">
        <v>35</v>
      </c>
      <c r="G109" s="2">
        <v>26.7922333333333</v>
      </c>
      <c r="H109" s="6">
        <f>1+_xlfn.COUNTIFS(A:A,A109,O:O,"&lt;"&amp;O109)</f>
        <v>13</v>
      </c>
      <c r="I109" s="2">
        <f>_xlfn.AVERAGEIF(A:A,A109,G:G)</f>
        <v>47.45412619047619</v>
      </c>
      <c r="J109" s="2">
        <f t="shared" si="8"/>
        <v>-20.661892857142888</v>
      </c>
      <c r="K109" s="2">
        <f t="shared" si="9"/>
        <v>69.33810714285711</v>
      </c>
      <c r="L109" s="2">
        <f t="shared" si="10"/>
        <v>64.08987714313136</v>
      </c>
      <c r="M109" s="2">
        <f>SUMIF(A:A,A109,L:L)</f>
        <v>4652.101260654792</v>
      </c>
      <c r="N109" s="3">
        <f t="shared" si="11"/>
        <v>0.013776543878176587</v>
      </c>
      <c r="O109" s="7">
        <f t="shared" si="12"/>
        <v>72.58714586494362</v>
      </c>
      <c r="P109" s="3">
        <f t="shared" si="13"/>
      </c>
      <c r="Q109" s="3">
        <f>IF(ISNUMBER(P109),SUMIF(A:A,A109,P:P),"")</f>
      </c>
      <c r="R109" s="3">
        <f t="shared" si="14"/>
      </c>
      <c r="S109" s="8">
        <f t="shared" si="15"/>
      </c>
    </row>
    <row r="110" spans="1:19" ht="15">
      <c r="A110" s="1">
        <v>1</v>
      </c>
      <c r="B110" s="5">
        <v>0.6006944444444444</v>
      </c>
      <c r="C110" s="1" t="s">
        <v>24</v>
      </c>
      <c r="D110" s="1">
        <v>3</v>
      </c>
      <c r="E110" s="1">
        <v>15</v>
      </c>
      <c r="F110" s="1" t="s">
        <v>37</v>
      </c>
      <c r="G110" s="2">
        <v>44.993100000000005</v>
      </c>
      <c r="H110" s="6">
        <f>1+_xlfn.COUNTIFS(A:A,A110,O:O,"&lt;"&amp;O110)</f>
        <v>8</v>
      </c>
      <c r="I110" s="2">
        <f>_xlfn.AVERAGEIF(A:A,A110,G:G)</f>
        <v>47.45412619047619</v>
      </c>
      <c r="J110" s="2">
        <f t="shared" si="8"/>
        <v>-2.4610261904761828</v>
      </c>
      <c r="K110" s="2">
        <f t="shared" si="9"/>
        <v>87.53897380952381</v>
      </c>
      <c r="L110" s="2">
        <f t="shared" si="10"/>
        <v>191.01241550373922</v>
      </c>
      <c r="M110" s="2">
        <f>SUMIF(A:A,A110,L:L)</f>
        <v>4652.101260654792</v>
      </c>
      <c r="N110" s="3">
        <f t="shared" si="11"/>
        <v>0.041059384738511444</v>
      </c>
      <c r="O110" s="7">
        <f t="shared" si="12"/>
        <v>24.354967965753637</v>
      </c>
      <c r="P110" s="3">
        <f t="shared" si="13"/>
      </c>
      <c r="Q110" s="3">
        <f>IF(ISNUMBER(P110),SUMIF(A:A,A110,P:P),"")</f>
      </c>
      <c r="R110" s="3">
        <f t="shared" si="14"/>
      </c>
      <c r="S110" s="8">
        <f t="shared" si="15"/>
      </c>
    </row>
    <row r="111" spans="1:19" ht="15">
      <c r="A111" s="1">
        <v>11</v>
      </c>
      <c r="B111" s="5">
        <v>0.6041666666666666</v>
      </c>
      <c r="C111" s="1" t="s">
        <v>93</v>
      </c>
      <c r="D111" s="1">
        <v>6</v>
      </c>
      <c r="E111" s="1">
        <v>9</v>
      </c>
      <c r="F111" s="1" t="s">
        <v>145</v>
      </c>
      <c r="G111" s="2">
        <v>76.3592</v>
      </c>
      <c r="H111" s="6">
        <f>1+_xlfn.COUNTIFS(A:A,A111,O:O,"&lt;"&amp;O111)</f>
        <v>1</v>
      </c>
      <c r="I111" s="2">
        <f>_xlfn.AVERAGEIF(A:A,A111,G:G)</f>
        <v>49.01640303030302</v>
      </c>
      <c r="J111" s="2">
        <f aca="true" t="shared" si="16" ref="J111:J167">G111-I111</f>
        <v>27.342796969696984</v>
      </c>
      <c r="K111" s="2">
        <f aca="true" t="shared" si="17" ref="K111:K167">90+J111</f>
        <v>117.34279696969699</v>
      </c>
      <c r="L111" s="2">
        <f aca="true" t="shared" si="18" ref="L111:L167">EXP(0.06*K111)</f>
        <v>1142.0358913010089</v>
      </c>
      <c r="M111" s="2">
        <f>SUMIF(A:A,A111,L:L)</f>
        <v>3357.502518124127</v>
      </c>
      <c r="N111" s="3">
        <f aca="true" t="shared" si="19" ref="N111:N167">L111/M111</f>
        <v>0.3401444630752136</v>
      </c>
      <c r="O111" s="7">
        <f aca="true" t="shared" si="20" ref="O111:O167">1/N111</f>
        <v>2.939927320759819</v>
      </c>
      <c r="P111" s="3">
        <f aca="true" t="shared" si="21" ref="P111:P167">IF(O111&gt;21,"",N111)</f>
        <v>0.3401444630752136</v>
      </c>
      <c r="Q111" s="3">
        <f>IF(ISNUMBER(P111),SUMIF(A:A,A111,P:P),"")</f>
        <v>0.871274789001649</v>
      </c>
      <c r="R111" s="3">
        <f aca="true" t="shared" si="22" ref="R111:R167">_xlfn.IFERROR(P111*(1/Q111),"")</f>
        <v>0.39039860600691595</v>
      </c>
      <c r="S111" s="8">
        <f aca="true" t="shared" si="23" ref="S111:S167">_xlfn.IFERROR(1/R111,"")</f>
        <v>2.561484556075195</v>
      </c>
    </row>
    <row r="112" spans="1:19" ht="15">
      <c r="A112" s="1">
        <v>40</v>
      </c>
      <c r="B112" s="5">
        <v>0.6041666666666666</v>
      </c>
      <c r="C112" s="1" t="s">
        <v>393</v>
      </c>
      <c r="D112" s="1">
        <v>5</v>
      </c>
      <c r="E112" s="1">
        <v>2</v>
      </c>
      <c r="F112" s="1" t="s">
        <v>407</v>
      </c>
      <c r="G112" s="2">
        <v>70.8141333333333</v>
      </c>
      <c r="H112" s="6">
        <f>1+_xlfn.COUNTIFS(A:A,A112,O:O,"&lt;"&amp;O112)</f>
        <v>1</v>
      </c>
      <c r="I112" s="2">
        <f>_xlfn.AVERAGEIF(A:A,A112,G:G)</f>
        <v>53.00037083333333</v>
      </c>
      <c r="J112" s="2">
        <f t="shared" si="16"/>
        <v>17.813762499999974</v>
      </c>
      <c r="K112" s="2">
        <f t="shared" si="17"/>
        <v>107.81376249999997</v>
      </c>
      <c r="L112" s="2">
        <f t="shared" si="18"/>
        <v>644.72621254137</v>
      </c>
      <c r="M112" s="2">
        <f>SUMIF(A:A,A112,L:L)</f>
        <v>2333.7175591836058</v>
      </c>
      <c r="N112" s="3">
        <f t="shared" si="19"/>
        <v>0.2762657417579323</v>
      </c>
      <c r="O112" s="7">
        <f t="shared" si="20"/>
        <v>3.61970323803743</v>
      </c>
      <c r="P112" s="3">
        <f t="shared" si="21"/>
        <v>0.2762657417579323</v>
      </c>
      <c r="Q112" s="3">
        <f>IF(ISNUMBER(P112),SUMIF(A:A,A112,P:P),"")</f>
        <v>0.9845238947921027</v>
      </c>
      <c r="R112" s="3">
        <f t="shared" si="22"/>
        <v>0.2806084679298414</v>
      </c>
      <c r="S112" s="8">
        <f t="shared" si="23"/>
        <v>3.5636843299041963</v>
      </c>
    </row>
    <row r="113" spans="1:19" ht="15">
      <c r="A113" s="1">
        <v>40</v>
      </c>
      <c r="B113" s="5">
        <v>0.6041666666666666</v>
      </c>
      <c r="C113" s="1" t="s">
        <v>393</v>
      </c>
      <c r="D113" s="1">
        <v>5</v>
      </c>
      <c r="E113" s="1">
        <v>3</v>
      </c>
      <c r="F113" s="1" t="s">
        <v>408</v>
      </c>
      <c r="G113" s="2">
        <v>66.3122666666667</v>
      </c>
      <c r="H113" s="6">
        <f>1+_xlfn.COUNTIFS(A:A,A113,O:O,"&lt;"&amp;O113)</f>
        <v>2</v>
      </c>
      <c r="I113" s="2">
        <f>_xlfn.AVERAGEIF(A:A,A113,G:G)</f>
        <v>53.00037083333333</v>
      </c>
      <c r="J113" s="2">
        <f t="shared" si="16"/>
        <v>13.311895833333374</v>
      </c>
      <c r="K113" s="2">
        <f t="shared" si="17"/>
        <v>103.31189583333338</v>
      </c>
      <c r="L113" s="2">
        <f t="shared" si="18"/>
        <v>492.11565007607464</v>
      </c>
      <c r="M113" s="2">
        <f>SUMIF(A:A,A113,L:L)</f>
        <v>2333.7175591836058</v>
      </c>
      <c r="N113" s="3">
        <f t="shared" si="19"/>
        <v>0.21087198326100323</v>
      </c>
      <c r="O113" s="7">
        <f t="shared" si="20"/>
        <v>4.742213662221154</v>
      </c>
      <c r="P113" s="3">
        <f t="shared" si="21"/>
        <v>0.21087198326100323</v>
      </c>
      <c r="Q113" s="3">
        <f>IF(ISNUMBER(P113),SUMIF(A:A,A113,P:P),"")</f>
        <v>0.9845238947921027</v>
      </c>
      <c r="R113" s="3">
        <f t="shared" si="22"/>
        <v>0.21418676009436224</v>
      </c>
      <c r="S113" s="8">
        <f t="shared" si="23"/>
        <v>4.668822664666291</v>
      </c>
    </row>
    <row r="114" spans="1:19" ht="15">
      <c r="A114" s="1">
        <v>11</v>
      </c>
      <c r="B114" s="5">
        <v>0.6041666666666666</v>
      </c>
      <c r="C114" s="1" t="s">
        <v>93</v>
      </c>
      <c r="D114" s="1">
        <v>6</v>
      </c>
      <c r="E114" s="1">
        <v>1</v>
      </c>
      <c r="F114" s="1" t="s">
        <v>137</v>
      </c>
      <c r="G114" s="2">
        <v>64.3615333333333</v>
      </c>
      <c r="H114" s="6">
        <f>1+_xlfn.COUNTIFS(A:A,A114,O:O,"&lt;"&amp;O114)</f>
        <v>2</v>
      </c>
      <c r="I114" s="2">
        <f>_xlfn.AVERAGEIF(A:A,A114,G:G)</f>
        <v>49.01640303030302</v>
      </c>
      <c r="J114" s="2">
        <f t="shared" si="16"/>
        <v>15.345130303030281</v>
      </c>
      <c r="K114" s="2">
        <f t="shared" si="17"/>
        <v>105.34513030303029</v>
      </c>
      <c r="L114" s="2">
        <f t="shared" si="18"/>
        <v>555.9663763224906</v>
      </c>
      <c r="M114" s="2">
        <f>SUMIF(A:A,A114,L:L)</f>
        <v>3357.502518124127</v>
      </c>
      <c r="N114" s="3">
        <f t="shared" si="19"/>
        <v>0.16558926562864204</v>
      </c>
      <c r="O114" s="7">
        <f t="shared" si="20"/>
        <v>6.039038800030946</v>
      </c>
      <c r="P114" s="3">
        <f t="shared" si="21"/>
        <v>0.16558926562864204</v>
      </c>
      <c r="Q114" s="3">
        <f>IF(ISNUMBER(P114),SUMIF(A:A,A114,P:P),"")</f>
        <v>0.871274789001649</v>
      </c>
      <c r="R114" s="3">
        <f t="shared" si="22"/>
        <v>0.19005400789615712</v>
      </c>
      <c r="S114" s="8">
        <f t="shared" si="23"/>
        <v>5.261662256269735</v>
      </c>
    </row>
    <row r="115" spans="1:19" ht="15">
      <c r="A115" s="1">
        <v>40</v>
      </c>
      <c r="B115" s="5">
        <v>0.6041666666666666</v>
      </c>
      <c r="C115" s="1" t="s">
        <v>393</v>
      </c>
      <c r="D115" s="1">
        <v>5</v>
      </c>
      <c r="E115" s="1">
        <v>1</v>
      </c>
      <c r="F115" s="1" t="s">
        <v>406</v>
      </c>
      <c r="G115" s="2">
        <v>63.0259666666666</v>
      </c>
      <c r="H115" s="6">
        <f>1+_xlfn.COUNTIFS(A:A,A115,O:O,"&lt;"&amp;O115)</f>
        <v>3</v>
      </c>
      <c r="I115" s="2">
        <f>_xlfn.AVERAGEIF(A:A,A115,G:G)</f>
        <v>53.00037083333333</v>
      </c>
      <c r="J115" s="2">
        <f t="shared" si="16"/>
        <v>10.02559583333327</v>
      </c>
      <c r="K115" s="2">
        <f t="shared" si="17"/>
        <v>100.02559583333327</v>
      </c>
      <c r="L115" s="2">
        <f t="shared" si="18"/>
        <v>404.0488352550427</v>
      </c>
      <c r="M115" s="2">
        <f>SUMIF(A:A,A115,L:L)</f>
        <v>2333.7175591836058</v>
      </c>
      <c r="N115" s="3">
        <f t="shared" si="19"/>
        <v>0.17313527665978112</v>
      </c>
      <c r="O115" s="7">
        <f t="shared" si="20"/>
        <v>5.775830433245829</v>
      </c>
      <c r="P115" s="3">
        <f t="shared" si="21"/>
        <v>0.17313527665978112</v>
      </c>
      <c r="Q115" s="3">
        <f>IF(ISNUMBER(P115),SUMIF(A:A,A115,P:P),"")</f>
        <v>0.9845238947921027</v>
      </c>
      <c r="R115" s="3">
        <f t="shared" si="22"/>
        <v>0.1758568558626414</v>
      </c>
      <c r="S115" s="8">
        <f t="shared" si="23"/>
        <v>5.686443073797941</v>
      </c>
    </row>
    <row r="116" spans="1:19" ht="15">
      <c r="A116" s="1">
        <v>11</v>
      </c>
      <c r="B116" s="5">
        <v>0.6041666666666666</v>
      </c>
      <c r="C116" s="1" t="s">
        <v>93</v>
      </c>
      <c r="D116" s="1">
        <v>6</v>
      </c>
      <c r="E116" s="1">
        <v>8</v>
      </c>
      <c r="F116" s="1" t="s">
        <v>144</v>
      </c>
      <c r="G116" s="2">
        <v>53.8854666666667</v>
      </c>
      <c r="H116" s="6">
        <f>1+_xlfn.COUNTIFS(A:A,A116,O:O,"&lt;"&amp;O116)</f>
        <v>3</v>
      </c>
      <c r="I116" s="2">
        <f>_xlfn.AVERAGEIF(A:A,A116,G:G)</f>
        <v>49.01640303030302</v>
      </c>
      <c r="J116" s="2">
        <f t="shared" si="16"/>
        <v>4.869063636363684</v>
      </c>
      <c r="K116" s="2">
        <f t="shared" si="17"/>
        <v>94.86906363636368</v>
      </c>
      <c r="L116" s="2">
        <f t="shared" si="18"/>
        <v>296.528643207549</v>
      </c>
      <c r="M116" s="2">
        <f>SUMIF(A:A,A116,L:L)</f>
        <v>3357.502518124127</v>
      </c>
      <c r="N116" s="3">
        <f t="shared" si="19"/>
        <v>0.08831821915452286</v>
      </c>
      <c r="O116" s="7">
        <f t="shared" si="20"/>
        <v>11.322692073878724</v>
      </c>
      <c r="P116" s="3">
        <f t="shared" si="21"/>
        <v>0.08831821915452286</v>
      </c>
      <c r="Q116" s="3">
        <f>IF(ISNUMBER(P116),SUMIF(A:A,A116,P:P),"")</f>
        <v>0.871274789001649</v>
      </c>
      <c r="R116" s="3">
        <f t="shared" si="22"/>
        <v>0.10136666442021393</v>
      </c>
      <c r="S116" s="8">
        <f t="shared" si="23"/>
        <v>9.865176147599328</v>
      </c>
    </row>
    <row r="117" spans="1:19" ht="15">
      <c r="A117" s="1">
        <v>11</v>
      </c>
      <c r="B117" s="5">
        <v>0.6041666666666666</v>
      </c>
      <c r="C117" s="1" t="s">
        <v>93</v>
      </c>
      <c r="D117" s="1">
        <v>6</v>
      </c>
      <c r="E117" s="1">
        <v>10</v>
      </c>
      <c r="F117" s="1" t="s">
        <v>146</v>
      </c>
      <c r="G117" s="2">
        <v>52.786666666666605</v>
      </c>
      <c r="H117" s="6">
        <f>1+_xlfn.COUNTIFS(A:A,A117,O:O,"&lt;"&amp;O117)</f>
        <v>4</v>
      </c>
      <c r="I117" s="2">
        <f>_xlfn.AVERAGEIF(A:A,A117,G:G)</f>
        <v>49.01640303030302</v>
      </c>
      <c r="J117" s="2">
        <f t="shared" si="16"/>
        <v>3.7702636363635875</v>
      </c>
      <c r="K117" s="2">
        <f t="shared" si="17"/>
        <v>93.77026363636358</v>
      </c>
      <c r="L117" s="2">
        <f t="shared" si="18"/>
        <v>277.6096022249157</v>
      </c>
      <c r="M117" s="2">
        <f>SUMIF(A:A,A117,L:L)</f>
        <v>3357.502518124127</v>
      </c>
      <c r="N117" s="3">
        <f t="shared" si="19"/>
        <v>0.08268336381770436</v>
      </c>
      <c r="O117" s="7">
        <f t="shared" si="20"/>
        <v>12.094331360353745</v>
      </c>
      <c r="P117" s="3">
        <f t="shared" si="21"/>
        <v>0.08268336381770436</v>
      </c>
      <c r="Q117" s="3">
        <f>IF(ISNUMBER(P117),SUMIF(A:A,A117,P:P),"")</f>
        <v>0.871274789001649</v>
      </c>
      <c r="R117" s="3">
        <f t="shared" si="22"/>
        <v>0.09489929567736852</v>
      </c>
      <c r="S117" s="8">
        <f t="shared" si="23"/>
        <v>10.537486004108237</v>
      </c>
    </row>
    <row r="118" spans="1:19" ht="15">
      <c r="A118" s="1">
        <v>40</v>
      </c>
      <c r="B118" s="5">
        <v>0.6041666666666666</v>
      </c>
      <c r="C118" s="1" t="s">
        <v>393</v>
      </c>
      <c r="D118" s="1">
        <v>5</v>
      </c>
      <c r="E118" s="1">
        <v>6</v>
      </c>
      <c r="F118" s="1" t="s">
        <v>410</v>
      </c>
      <c r="G118" s="2">
        <v>52.520900000000005</v>
      </c>
      <c r="H118" s="6">
        <f>1+_xlfn.COUNTIFS(A:A,A118,O:O,"&lt;"&amp;O118)</f>
        <v>4</v>
      </c>
      <c r="I118" s="2">
        <f>_xlfn.AVERAGEIF(A:A,A118,G:G)</f>
        <v>53.00037083333333</v>
      </c>
      <c r="J118" s="2">
        <f t="shared" si="16"/>
        <v>-0.4794708333333233</v>
      </c>
      <c r="K118" s="2">
        <f t="shared" si="17"/>
        <v>89.52052916666668</v>
      </c>
      <c r="L118" s="2">
        <f t="shared" si="18"/>
        <v>215.12768810441196</v>
      </c>
      <c r="M118" s="2">
        <f>SUMIF(A:A,A118,L:L)</f>
        <v>2333.7175591836058</v>
      </c>
      <c r="N118" s="3">
        <f t="shared" si="19"/>
        <v>0.09218240110412895</v>
      </c>
      <c r="O118" s="7">
        <f t="shared" si="20"/>
        <v>10.848057633803693</v>
      </c>
      <c r="P118" s="3">
        <f t="shared" si="21"/>
        <v>0.09218240110412895</v>
      </c>
      <c r="Q118" s="3">
        <f>IF(ISNUMBER(P118),SUMIF(A:A,A118,P:P),"")</f>
        <v>0.9845238947921027</v>
      </c>
      <c r="R118" s="3">
        <f t="shared" si="22"/>
        <v>0.09363145129514067</v>
      </c>
      <c r="S118" s="8">
        <f t="shared" si="23"/>
        <v>10.680171952561613</v>
      </c>
    </row>
    <row r="119" spans="1:19" ht="15">
      <c r="A119" s="1">
        <v>11</v>
      </c>
      <c r="B119" s="5">
        <v>0.6041666666666666</v>
      </c>
      <c r="C119" s="1" t="s">
        <v>93</v>
      </c>
      <c r="D119" s="1">
        <v>6</v>
      </c>
      <c r="E119" s="1">
        <v>2</v>
      </c>
      <c r="F119" s="1" t="s">
        <v>138</v>
      </c>
      <c r="G119" s="2">
        <v>50.405433333333306</v>
      </c>
      <c r="H119" s="6">
        <f>1+_xlfn.COUNTIFS(A:A,A119,O:O,"&lt;"&amp;O119)</f>
        <v>5</v>
      </c>
      <c r="I119" s="2">
        <f>_xlfn.AVERAGEIF(A:A,A119,G:G)</f>
        <v>49.01640303030302</v>
      </c>
      <c r="J119" s="2">
        <f t="shared" si="16"/>
        <v>1.3890303030302888</v>
      </c>
      <c r="K119" s="2">
        <f t="shared" si="17"/>
        <v>91.3890303030303</v>
      </c>
      <c r="L119" s="2">
        <f t="shared" si="18"/>
        <v>240.6495722288093</v>
      </c>
      <c r="M119" s="2">
        <f>SUMIF(A:A,A119,L:L)</f>
        <v>3357.502518124127</v>
      </c>
      <c r="N119" s="3">
        <f t="shared" si="19"/>
        <v>0.07167517252176561</v>
      </c>
      <c r="O119" s="7">
        <f t="shared" si="20"/>
        <v>13.951832480017119</v>
      </c>
      <c r="P119" s="3">
        <f t="shared" si="21"/>
        <v>0.07167517252176561</v>
      </c>
      <c r="Q119" s="3">
        <f>IF(ISNUMBER(P119),SUMIF(A:A,A119,P:P),"")</f>
        <v>0.871274789001649</v>
      </c>
      <c r="R119" s="3">
        <f t="shared" si="22"/>
        <v>0.08226471536482155</v>
      </c>
      <c r="S119" s="8">
        <f t="shared" si="23"/>
        <v>12.15587990021327</v>
      </c>
    </row>
    <row r="120" spans="1:19" ht="15">
      <c r="A120" s="1">
        <v>40</v>
      </c>
      <c r="B120" s="5">
        <v>0.6041666666666666</v>
      </c>
      <c r="C120" s="1" t="s">
        <v>393</v>
      </c>
      <c r="D120" s="1">
        <v>5</v>
      </c>
      <c r="E120" s="1">
        <v>8</v>
      </c>
      <c r="F120" s="1" t="s">
        <v>412</v>
      </c>
      <c r="G120" s="2">
        <v>51.476699999999994</v>
      </c>
      <c r="H120" s="6">
        <f>1+_xlfn.COUNTIFS(A:A,A120,O:O,"&lt;"&amp;O120)</f>
        <v>5</v>
      </c>
      <c r="I120" s="2">
        <f>_xlfn.AVERAGEIF(A:A,A120,G:G)</f>
        <v>53.00037083333333</v>
      </c>
      <c r="J120" s="2">
        <f t="shared" si="16"/>
        <v>-1.523670833333334</v>
      </c>
      <c r="K120" s="2">
        <f t="shared" si="17"/>
        <v>88.47632916666666</v>
      </c>
      <c r="L120" s="2">
        <f t="shared" si="18"/>
        <v>202.0630444610388</v>
      </c>
      <c r="M120" s="2">
        <f>SUMIF(A:A,A120,L:L)</f>
        <v>2333.7175591836058</v>
      </c>
      <c r="N120" s="3">
        <f t="shared" si="19"/>
        <v>0.08658418996158457</v>
      </c>
      <c r="O120" s="7">
        <f t="shared" si="20"/>
        <v>11.549452624592055</v>
      </c>
      <c r="P120" s="3">
        <f t="shared" si="21"/>
        <v>0.08658418996158457</v>
      </c>
      <c r="Q120" s="3">
        <f>IF(ISNUMBER(P120),SUMIF(A:A,A120,P:P),"")</f>
        <v>0.9845238947921027</v>
      </c>
      <c r="R120" s="3">
        <f t="shared" si="22"/>
        <v>0.0879452397444027</v>
      </c>
      <c r="S120" s="8">
        <f t="shared" si="23"/>
        <v>11.370712080680242</v>
      </c>
    </row>
    <row r="121" spans="1:19" ht="15">
      <c r="A121" s="1">
        <v>11</v>
      </c>
      <c r="B121" s="5">
        <v>0.6041666666666666</v>
      </c>
      <c r="C121" s="1" t="s">
        <v>93</v>
      </c>
      <c r="D121" s="1">
        <v>6</v>
      </c>
      <c r="E121" s="1">
        <v>3</v>
      </c>
      <c r="F121" s="1" t="s">
        <v>139</v>
      </c>
      <c r="G121" s="2">
        <v>50.0718666666667</v>
      </c>
      <c r="H121" s="6">
        <f>1+_xlfn.COUNTIFS(A:A,A121,O:O,"&lt;"&amp;O121)</f>
        <v>6</v>
      </c>
      <c r="I121" s="2">
        <f>_xlfn.AVERAGEIF(A:A,A121,G:G)</f>
        <v>49.01640303030302</v>
      </c>
      <c r="J121" s="2">
        <f t="shared" si="16"/>
        <v>1.0554636363636831</v>
      </c>
      <c r="K121" s="2">
        <f t="shared" si="17"/>
        <v>91.05546363636368</v>
      </c>
      <c r="L121" s="2">
        <f t="shared" si="18"/>
        <v>235.88108907215425</v>
      </c>
      <c r="M121" s="2">
        <f>SUMIF(A:A,A121,L:L)</f>
        <v>3357.502518124127</v>
      </c>
      <c r="N121" s="3">
        <f t="shared" si="19"/>
        <v>0.07025492543902649</v>
      </c>
      <c r="O121" s="7">
        <f t="shared" si="20"/>
        <v>14.233877464831835</v>
      </c>
      <c r="P121" s="3">
        <f t="shared" si="21"/>
        <v>0.07025492543902649</v>
      </c>
      <c r="Q121" s="3">
        <f>IF(ISNUMBER(P121),SUMIF(A:A,A121,P:P),"")</f>
        <v>0.871274789001649</v>
      </c>
      <c r="R121" s="3">
        <f t="shared" si="22"/>
        <v>0.08063463596775038</v>
      </c>
      <c r="S121" s="8">
        <f t="shared" si="23"/>
        <v>12.401618584846684</v>
      </c>
    </row>
    <row r="122" spans="1:19" ht="15">
      <c r="A122" s="1">
        <v>40</v>
      </c>
      <c r="B122" s="5">
        <v>0.6041666666666666</v>
      </c>
      <c r="C122" s="1" t="s">
        <v>393</v>
      </c>
      <c r="D122" s="1">
        <v>5</v>
      </c>
      <c r="E122" s="1">
        <v>4</v>
      </c>
      <c r="F122" s="1" t="s">
        <v>409</v>
      </c>
      <c r="G122" s="2">
        <v>49.6443</v>
      </c>
      <c r="H122" s="6">
        <f>1+_xlfn.COUNTIFS(A:A,A122,O:O,"&lt;"&amp;O122)</f>
        <v>6</v>
      </c>
      <c r="I122" s="2">
        <f>_xlfn.AVERAGEIF(A:A,A122,G:G)</f>
        <v>53.00037083333333</v>
      </c>
      <c r="J122" s="2">
        <f t="shared" si="16"/>
        <v>-3.3560708333333267</v>
      </c>
      <c r="K122" s="2">
        <f t="shared" si="17"/>
        <v>86.64392916666668</v>
      </c>
      <c r="L122" s="2">
        <f t="shared" si="18"/>
        <v>181.0251098324474</v>
      </c>
      <c r="M122" s="2">
        <f>SUMIF(A:A,A122,L:L)</f>
        <v>2333.7175591836058</v>
      </c>
      <c r="N122" s="3">
        <f t="shared" si="19"/>
        <v>0.07756941671029575</v>
      </c>
      <c r="O122" s="7">
        <f t="shared" si="20"/>
        <v>12.891678736411981</v>
      </c>
      <c r="P122" s="3">
        <f t="shared" si="21"/>
        <v>0.07756941671029575</v>
      </c>
      <c r="Q122" s="3">
        <f>IF(ISNUMBER(P122),SUMIF(A:A,A122,P:P),"")</f>
        <v>0.9845238947921027</v>
      </c>
      <c r="R122" s="3">
        <f t="shared" si="22"/>
        <v>0.07878875984688592</v>
      </c>
      <c r="S122" s="8">
        <f t="shared" si="23"/>
        <v>12.692165759980856</v>
      </c>
    </row>
    <row r="123" spans="1:19" ht="15">
      <c r="A123" s="1">
        <v>40</v>
      </c>
      <c r="B123" s="5">
        <v>0.6041666666666666</v>
      </c>
      <c r="C123" s="1" t="s">
        <v>393</v>
      </c>
      <c r="D123" s="1">
        <v>5</v>
      </c>
      <c r="E123" s="1">
        <v>9</v>
      </c>
      <c r="F123" s="1" t="s">
        <v>413</v>
      </c>
      <c r="G123" s="2">
        <v>47.429</v>
      </c>
      <c r="H123" s="6">
        <f>1+_xlfn.COUNTIFS(A:A,A123,O:O,"&lt;"&amp;O123)</f>
        <v>7</v>
      </c>
      <c r="I123" s="2">
        <f>_xlfn.AVERAGEIF(A:A,A123,G:G)</f>
        <v>53.00037083333333</v>
      </c>
      <c r="J123" s="2">
        <f t="shared" si="16"/>
        <v>-5.571370833333326</v>
      </c>
      <c r="K123" s="2">
        <f t="shared" si="17"/>
        <v>84.42862916666667</v>
      </c>
      <c r="L123" s="2">
        <f t="shared" si="18"/>
        <v>158.49416044177738</v>
      </c>
      <c r="M123" s="2">
        <f>SUMIF(A:A,A123,L:L)</f>
        <v>2333.7175591836058</v>
      </c>
      <c r="N123" s="3">
        <f t="shared" si="19"/>
        <v>0.06791488533737677</v>
      </c>
      <c r="O123" s="7">
        <f t="shared" si="20"/>
        <v>14.724312572013616</v>
      </c>
      <c r="P123" s="3">
        <f t="shared" si="21"/>
        <v>0.06791488533737677</v>
      </c>
      <c r="Q123" s="3">
        <f>IF(ISNUMBER(P123),SUMIF(A:A,A123,P:P),"")</f>
        <v>0.9845238947921027</v>
      </c>
      <c r="R123" s="3">
        <f t="shared" si="22"/>
        <v>0.0689824652267257</v>
      </c>
      <c r="S123" s="8">
        <f t="shared" si="23"/>
        <v>14.496437561535167</v>
      </c>
    </row>
    <row r="124" spans="1:19" ht="15">
      <c r="A124" s="1">
        <v>11</v>
      </c>
      <c r="B124" s="5">
        <v>0.6041666666666666</v>
      </c>
      <c r="C124" s="1" t="s">
        <v>93</v>
      </c>
      <c r="D124" s="1">
        <v>6</v>
      </c>
      <c r="E124" s="1">
        <v>7</v>
      </c>
      <c r="F124" s="1" t="s">
        <v>143</v>
      </c>
      <c r="G124" s="2">
        <v>45.2512666666667</v>
      </c>
      <c r="H124" s="6">
        <f>1+_xlfn.COUNTIFS(A:A,A124,O:O,"&lt;"&amp;O124)</f>
        <v>7</v>
      </c>
      <c r="I124" s="2">
        <f>_xlfn.AVERAGEIF(A:A,A124,G:G)</f>
        <v>49.01640303030302</v>
      </c>
      <c r="J124" s="2">
        <f t="shared" si="16"/>
        <v>-3.7651363636363158</v>
      </c>
      <c r="K124" s="2">
        <f t="shared" si="17"/>
        <v>86.23486363636368</v>
      </c>
      <c r="L124" s="2">
        <f t="shared" si="18"/>
        <v>176.6361236941762</v>
      </c>
      <c r="M124" s="2">
        <f>SUMIF(A:A,A124,L:L)</f>
        <v>3357.502518124127</v>
      </c>
      <c r="N124" s="3">
        <f t="shared" si="19"/>
        <v>0.052609379364774</v>
      </c>
      <c r="O124" s="7">
        <f t="shared" si="20"/>
        <v>19.0080174310054</v>
      </c>
      <c r="P124" s="3">
        <f t="shared" si="21"/>
        <v>0.052609379364774</v>
      </c>
      <c r="Q124" s="3">
        <f>IF(ISNUMBER(P124),SUMIF(A:A,A124,P:P),"")</f>
        <v>0.871274789001649</v>
      </c>
      <c r="R124" s="3">
        <f t="shared" si="22"/>
        <v>0.060382074666772464</v>
      </c>
      <c r="S124" s="8">
        <f t="shared" si="23"/>
        <v>16.561206376538898</v>
      </c>
    </row>
    <row r="125" spans="1:19" ht="15">
      <c r="A125" s="1">
        <v>11</v>
      </c>
      <c r="B125" s="5">
        <v>0.6041666666666666</v>
      </c>
      <c r="C125" s="1" t="s">
        <v>93</v>
      </c>
      <c r="D125" s="1">
        <v>6</v>
      </c>
      <c r="E125" s="1">
        <v>4</v>
      </c>
      <c r="F125" s="1" t="s">
        <v>140</v>
      </c>
      <c r="G125" s="2">
        <v>41.6445333333333</v>
      </c>
      <c r="H125" s="6">
        <f>1+_xlfn.COUNTIFS(A:A,A125,O:O,"&lt;"&amp;O125)</f>
        <v>8</v>
      </c>
      <c r="I125" s="2">
        <f>_xlfn.AVERAGEIF(A:A,A125,G:G)</f>
        <v>49.01640303030302</v>
      </c>
      <c r="J125" s="2">
        <f t="shared" si="16"/>
        <v>-7.371869696969718</v>
      </c>
      <c r="K125" s="2">
        <f t="shared" si="17"/>
        <v>82.62813030303028</v>
      </c>
      <c r="L125" s="2">
        <f t="shared" si="18"/>
        <v>142.26447398751398</v>
      </c>
      <c r="M125" s="2">
        <f>SUMIF(A:A,A125,L:L)</f>
        <v>3357.502518124127</v>
      </c>
      <c r="N125" s="3">
        <f t="shared" si="19"/>
        <v>0.04237211237208503</v>
      </c>
      <c r="O125" s="7">
        <f t="shared" si="20"/>
        <v>23.600428301016336</v>
      </c>
      <c r="P125" s="3">
        <f t="shared" si="21"/>
      </c>
      <c r="Q125" s="3">
        <f>IF(ISNUMBER(P125),SUMIF(A:A,A125,P:P),"")</f>
      </c>
      <c r="R125" s="3">
        <f t="shared" si="22"/>
      </c>
      <c r="S125" s="8">
        <f t="shared" si="23"/>
      </c>
    </row>
    <row r="126" spans="1:19" ht="15">
      <c r="A126" s="1">
        <v>11</v>
      </c>
      <c r="B126" s="5">
        <v>0.6041666666666666</v>
      </c>
      <c r="C126" s="1" t="s">
        <v>93</v>
      </c>
      <c r="D126" s="1">
        <v>6</v>
      </c>
      <c r="E126" s="1">
        <v>5</v>
      </c>
      <c r="F126" s="1" t="s">
        <v>141</v>
      </c>
      <c r="G126" s="2">
        <v>31.071033333333297</v>
      </c>
      <c r="H126" s="6">
        <f>1+_xlfn.COUNTIFS(A:A,A126,O:O,"&lt;"&amp;O126)</f>
        <v>11</v>
      </c>
      <c r="I126" s="2">
        <f>_xlfn.AVERAGEIF(A:A,A126,G:G)</f>
        <v>49.01640303030302</v>
      </c>
      <c r="J126" s="2">
        <f t="shared" si="16"/>
        <v>-17.94536969696972</v>
      </c>
      <c r="K126" s="2">
        <f t="shared" si="17"/>
        <v>72.05463030303028</v>
      </c>
      <c r="L126" s="2">
        <f t="shared" si="18"/>
        <v>75.43548730335942</v>
      </c>
      <c r="M126" s="2">
        <f>SUMIF(A:A,A126,L:L)</f>
        <v>3357.502518124127</v>
      </c>
      <c r="N126" s="3">
        <f t="shared" si="19"/>
        <v>0.02246773811669575</v>
      </c>
      <c r="O126" s="7">
        <f t="shared" si="20"/>
        <v>44.5082631284945</v>
      </c>
      <c r="P126" s="3">
        <f t="shared" si="21"/>
      </c>
      <c r="Q126" s="3">
        <f>IF(ISNUMBER(P126),SUMIF(A:A,A126,P:P),"")</f>
      </c>
      <c r="R126" s="3">
        <f t="shared" si="22"/>
      </c>
      <c r="S126" s="8">
        <f t="shared" si="23"/>
      </c>
    </row>
    <row r="127" spans="1:19" ht="15">
      <c r="A127" s="1">
        <v>11</v>
      </c>
      <c r="B127" s="5">
        <v>0.6041666666666666</v>
      </c>
      <c r="C127" s="1" t="s">
        <v>93</v>
      </c>
      <c r="D127" s="1">
        <v>6</v>
      </c>
      <c r="E127" s="1">
        <v>6</v>
      </c>
      <c r="F127" s="1" t="s">
        <v>142</v>
      </c>
      <c r="G127" s="2">
        <v>39.6443</v>
      </c>
      <c r="H127" s="6">
        <f>1+_xlfn.COUNTIFS(A:A,A127,O:O,"&lt;"&amp;O127)</f>
        <v>9</v>
      </c>
      <c r="I127" s="2">
        <f>_xlfn.AVERAGEIF(A:A,A127,G:G)</f>
        <v>49.01640303030302</v>
      </c>
      <c r="J127" s="2">
        <f t="shared" si="16"/>
        <v>-9.372103030303016</v>
      </c>
      <c r="K127" s="2">
        <f t="shared" si="17"/>
        <v>80.62789696969699</v>
      </c>
      <c r="L127" s="2">
        <f t="shared" si="18"/>
        <v>126.17550292893662</v>
      </c>
      <c r="M127" s="2">
        <f>SUMIF(A:A,A127,L:L)</f>
        <v>3357.502518124127</v>
      </c>
      <c r="N127" s="3">
        <f t="shared" si="19"/>
        <v>0.03758016628366737</v>
      </c>
      <c r="O127" s="7">
        <f t="shared" si="20"/>
        <v>26.60978113964886</v>
      </c>
      <c r="P127" s="3">
        <f t="shared" si="21"/>
      </c>
      <c r="Q127" s="3">
        <f>IF(ISNUMBER(P127),SUMIF(A:A,A127,P:P),"")</f>
      </c>
      <c r="R127" s="3">
        <f t="shared" si="22"/>
      </c>
      <c r="S127" s="8">
        <f t="shared" si="23"/>
      </c>
    </row>
    <row r="128" spans="1:19" ht="15">
      <c r="A128" s="1">
        <v>11</v>
      </c>
      <c r="B128" s="5">
        <v>0.6041666666666666</v>
      </c>
      <c r="C128" s="1" t="s">
        <v>93</v>
      </c>
      <c r="D128" s="1">
        <v>6</v>
      </c>
      <c r="E128" s="1">
        <v>11</v>
      </c>
      <c r="F128" s="1" t="s">
        <v>147</v>
      </c>
      <c r="G128" s="2">
        <v>33.6991333333333</v>
      </c>
      <c r="H128" s="6">
        <f>1+_xlfn.COUNTIFS(A:A,A128,O:O,"&lt;"&amp;O128)</f>
        <v>10</v>
      </c>
      <c r="I128" s="2">
        <f>_xlfn.AVERAGEIF(A:A,A128,G:G)</f>
        <v>49.01640303030302</v>
      </c>
      <c r="J128" s="2">
        <f t="shared" si="16"/>
        <v>-15.317269696969717</v>
      </c>
      <c r="K128" s="2">
        <f t="shared" si="17"/>
        <v>74.68273030303028</v>
      </c>
      <c r="L128" s="2">
        <f t="shared" si="18"/>
        <v>88.31975585321318</v>
      </c>
      <c r="M128" s="2">
        <f>SUMIF(A:A,A128,L:L)</f>
        <v>3357.502518124127</v>
      </c>
      <c r="N128" s="3">
        <f t="shared" si="19"/>
        <v>0.026305194225902884</v>
      </c>
      <c r="O128" s="7">
        <f t="shared" si="20"/>
        <v>38.01530570016829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40</v>
      </c>
      <c r="B129" s="5">
        <v>0.6041666666666666</v>
      </c>
      <c r="C129" s="1" t="s">
        <v>393</v>
      </c>
      <c r="D129" s="1">
        <v>5</v>
      </c>
      <c r="E129" s="1">
        <v>7</v>
      </c>
      <c r="F129" s="1" t="s">
        <v>411</v>
      </c>
      <c r="G129" s="2">
        <v>22.7797</v>
      </c>
      <c r="H129" s="6">
        <f>1+_xlfn.COUNTIFS(A:A,A129,O:O,"&lt;"&amp;O129)</f>
        <v>8</v>
      </c>
      <c r="I129" s="2">
        <f>_xlfn.AVERAGEIF(A:A,A129,G:G)</f>
        <v>53.00037083333333</v>
      </c>
      <c r="J129" s="2">
        <f t="shared" si="16"/>
        <v>-30.22067083333333</v>
      </c>
      <c r="K129" s="2">
        <f t="shared" si="17"/>
        <v>59.77932916666667</v>
      </c>
      <c r="L129" s="2">
        <f t="shared" si="18"/>
        <v>36.11685847144268</v>
      </c>
      <c r="M129" s="2">
        <f>SUMIF(A:A,A129,L:L)</f>
        <v>2333.7175591836058</v>
      </c>
      <c r="N129" s="3">
        <f t="shared" si="19"/>
        <v>0.01547610520789726</v>
      </c>
      <c r="O129" s="7">
        <f t="shared" si="20"/>
        <v>64.61574062508393</v>
      </c>
      <c r="P129" s="3">
        <f t="shared" si="21"/>
      </c>
      <c r="Q129" s="3">
        <f>IF(ISNUMBER(P129),SUMIF(A:A,A129,P:P),"")</f>
      </c>
      <c r="R129" s="3">
        <f t="shared" si="22"/>
      </c>
      <c r="S129" s="8">
        <f t="shared" si="23"/>
      </c>
    </row>
    <row r="130" spans="1:19" ht="15">
      <c r="A130" s="1">
        <v>43</v>
      </c>
      <c r="B130" s="5">
        <v>0.607638888888889</v>
      </c>
      <c r="C130" s="1" t="s">
        <v>429</v>
      </c>
      <c r="D130" s="1">
        <v>3</v>
      </c>
      <c r="E130" s="1">
        <v>1</v>
      </c>
      <c r="F130" s="1" t="s">
        <v>430</v>
      </c>
      <c r="G130" s="2">
        <v>70.9389666666667</v>
      </c>
      <c r="H130" s="6">
        <f>1+_xlfn.COUNTIFS(A:A,A130,O:O,"&lt;"&amp;O130)</f>
        <v>1</v>
      </c>
      <c r="I130" s="2">
        <f>_xlfn.AVERAGEIF(A:A,A130,G:G)</f>
        <v>49.124688095238106</v>
      </c>
      <c r="J130" s="2">
        <f t="shared" si="16"/>
        <v>21.814278571428595</v>
      </c>
      <c r="K130" s="2">
        <f t="shared" si="17"/>
        <v>111.81427857142859</v>
      </c>
      <c r="L130" s="2">
        <f t="shared" si="18"/>
        <v>819.6330288415196</v>
      </c>
      <c r="M130" s="2">
        <f>SUMIF(A:A,A130,L:L)</f>
        <v>4143.396955851231</v>
      </c>
      <c r="N130" s="3">
        <f t="shared" si="19"/>
        <v>0.19781667978590575</v>
      </c>
      <c r="O130" s="7">
        <f t="shared" si="20"/>
        <v>5.055185442816481</v>
      </c>
      <c r="P130" s="3">
        <f t="shared" si="21"/>
        <v>0.19781667978590575</v>
      </c>
      <c r="Q130" s="3">
        <f>IF(ISNUMBER(P130),SUMIF(A:A,A130,P:P),"")</f>
        <v>0.7895139192284923</v>
      </c>
      <c r="R130" s="3">
        <f t="shared" si="22"/>
        <v>0.2505550250199653</v>
      </c>
      <c r="S130" s="8">
        <f t="shared" si="23"/>
        <v>3.9911392713848612</v>
      </c>
    </row>
    <row r="131" spans="1:19" ht="15">
      <c r="A131" s="1">
        <v>43</v>
      </c>
      <c r="B131" s="5">
        <v>0.607638888888889</v>
      </c>
      <c r="C131" s="1" t="s">
        <v>429</v>
      </c>
      <c r="D131" s="1">
        <v>3</v>
      </c>
      <c r="E131" s="1">
        <v>6</v>
      </c>
      <c r="F131" s="1" t="s">
        <v>435</v>
      </c>
      <c r="G131" s="2">
        <v>69.0639</v>
      </c>
      <c r="H131" s="6">
        <f>1+_xlfn.COUNTIFS(A:A,A131,O:O,"&lt;"&amp;O131)</f>
        <v>2</v>
      </c>
      <c r="I131" s="2">
        <f>_xlfn.AVERAGEIF(A:A,A131,G:G)</f>
        <v>49.124688095238106</v>
      </c>
      <c r="J131" s="2">
        <f t="shared" si="16"/>
        <v>19.939211904761898</v>
      </c>
      <c r="K131" s="2">
        <f t="shared" si="17"/>
        <v>109.93921190476189</v>
      </c>
      <c r="L131" s="2">
        <f t="shared" si="18"/>
        <v>732.4189704935565</v>
      </c>
      <c r="M131" s="2">
        <f>SUMIF(A:A,A131,L:L)</f>
        <v>4143.396955851231</v>
      </c>
      <c r="N131" s="3">
        <f t="shared" si="19"/>
        <v>0.17676775319807278</v>
      </c>
      <c r="O131" s="7">
        <f t="shared" si="20"/>
        <v>5.657140411121674</v>
      </c>
      <c r="P131" s="3">
        <f t="shared" si="21"/>
        <v>0.17676775319807278</v>
      </c>
      <c r="Q131" s="3">
        <f>IF(ISNUMBER(P131),SUMIF(A:A,A131,P:P),"")</f>
        <v>0.7895139192284923</v>
      </c>
      <c r="R131" s="3">
        <f t="shared" si="22"/>
        <v>0.22389441008311672</v>
      </c>
      <c r="S131" s="8">
        <f t="shared" si="23"/>
        <v>4.466391097610558</v>
      </c>
    </row>
    <row r="132" spans="1:19" ht="15">
      <c r="A132" s="1">
        <v>43</v>
      </c>
      <c r="B132" s="5">
        <v>0.607638888888889</v>
      </c>
      <c r="C132" s="1" t="s">
        <v>429</v>
      </c>
      <c r="D132" s="1">
        <v>3</v>
      </c>
      <c r="E132" s="1">
        <v>5</v>
      </c>
      <c r="F132" s="1" t="s">
        <v>434</v>
      </c>
      <c r="G132" s="2">
        <v>63.738099999999996</v>
      </c>
      <c r="H132" s="6">
        <f>1+_xlfn.COUNTIFS(A:A,A132,O:O,"&lt;"&amp;O132)</f>
        <v>3</v>
      </c>
      <c r="I132" s="2">
        <f>_xlfn.AVERAGEIF(A:A,A132,G:G)</f>
        <v>49.124688095238106</v>
      </c>
      <c r="J132" s="2">
        <f t="shared" si="16"/>
        <v>14.61341190476189</v>
      </c>
      <c r="K132" s="2">
        <f t="shared" si="17"/>
        <v>104.61341190476189</v>
      </c>
      <c r="L132" s="2">
        <f t="shared" si="18"/>
        <v>532.0857785848827</v>
      </c>
      <c r="M132" s="2">
        <f>SUMIF(A:A,A132,L:L)</f>
        <v>4143.396955851231</v>
      </c>
      <c r="N132" s="3">
        <f t="shared" si="19"/>
        <v>0.12841776548430406</v>
      </c>
      <c r="O132" s="7">
        <f t="shared" si="20"/>
        <v>7.787084569091226</v>
      </c>
      <c r="P132" s="3">
        <f t="shared" si="21"/>
        <v>0.12841776548430406</v>
      </c>
      <c r="Q132" s="3">
        <f>IF(ISNUMBER(P132),SUMIF(A:A,A132,P:P),"")</f>
        <v>0.7895139192284923</v>
      </c>
      <c r="R132" s="3">
        <f t="shared" si="22"/>
        <v>0.16265421337953487</v>
      </c>
      <c r="S132" s="8">
        <f t="shared" si="23"/>
        <v>6.14801165750693</v>
      </c>
    </row>
    <row r="133" spans="1:19" ht="15">
      <c r="A133" s="1">
        <v>43</v>
      </c>
      <c r="B133" s="5">
        <v>0.607638888888889</v>
      </c>
      <c r="C133" s="1" t="s">
        <v>429</v>
      </c>
      <c r="D133" s="1">
        <v>3</v>
      </c>
      <c r="E133" s="1">
        <v>8</v>
      </c>
      <c r="F133" s="1" t="s">
        <v>437</v>
      </c>
      <c r="G133" s="2">
        <v>59.3172</v>
      </c>
      <c r="H133" s="6">
        <f>1+_xlfn.COUNTIFS(A:A,A133,O:O,"&lt;"&amp;O133)</f>
        <v>4</v>
      </c>
      <c r="I133" s="2">
        <f>_xlfn.AVERAGEIF(A:A,A133,G:G)</f>
        <v>49.124688095238106</v>
      </c>
      <c r="J133" s="2">
        <f t="shared" si="16"/>
        <v>10.192511904761894</v>
      </c>
      <c r="K133" s="2">
        <f t="shared" si="17"/>
        <v>100.19251190476189</v>
      </c>
      <c r="L133" s="2">
        <f t="shared" si="18"/>
        <v>408.11570067377545</v>
      </c>
      <c r="M133" s="2">
        <f>SUMIF(A:A,A133,L:L)</f>
        <v>4143.396955851231</v>
      </c>
      <c r="N133" s="3">
        <f t="shared" si="19"/>
        <v>0.09849785213010831</v>
      </c>
      <c r="O133" s="7">
        <f t="shared" si="20"/>
        <v>10.15250564732188</v>
      </c>
      <c r="P133" s="3">
        <f t="shared" si="21"/>
        <v>0.09849785213010831</v>
      </c>
      <c r="Q133" s="3">
        <f>IF(ISNUMBER(P133),SUMIF(A:A,A133,P:P),"")</f>
        <v>0.7895139192284923</v>
      </c>
      <c r="R133" s="3">
        <f t="shared" si="22"/>
        <v>0.12475758784133881</v>
      </c>
      <c r="S133" s="8">
        <f t="shared" si="23"/>
        <v>8.015544523606499</v>
      </c>
    </row>
    <row r="134" spans="1:19" ht="15">
      <c r="A134" s="1">
        <v>43</v>
      </c>
      <c r="B134" s="5">
        <v>0.607638888888889</v>
      </c>
      <c r="C134" s="1" t="s">
        <v>429</v>
      </c>
      <c r="D134" s="1">
        <v>3</v>
      </c>
      <c r="E134" s="1">
        <v>2</v>
      </c>
      <c r="F134" s="1" t="s">
        <v>431</v>
      </c>
      <c r="G134" s="2">
        <v>54.1212</v>
      </c>
      <c r="H134" s="6">
        <f>1+_xlfn.COUNTIFS(A:A,A134,O:O,"&lt;"&amp;O134)</f>
        <v>5</v>
      </c>
      <c r="I134" s="2">
        <f>_xlfn.AVERAGEIF(A:A,A134,G:G)</f>
        <v>49.124688095238106</v>
      </c>
      <c r="J134" s="2">
        <f t="shared" si="16"/>
        <v>4.9965119047618956</v>
      </c>
      <c r="K134" s="2">
        <f t="shared" si="17"/>
        <v>94.99651190476189</v>
      </c>
      <c r="L134" s="2">
        <f t="shared" si="18"/>
        <v>298.8048588343876</v>
      </c>
      <c r="M134" s="2">
        <f>SUMIF(A:A,A134,L:L)</f>
        <v>4143.396955851231</v>
      </c>
      <c r="N134" s="3">
        <f t="shared" si="19"/>
        <v>0.07211591407200817</v>
      </c>
      <c r="O134" s="7">
        <f t="shared" si="20"/>
        <v>13.866564861141386</v>
      </c>
      <c r="P134" s="3">
        <f t="shared" si="21"/>
        <v>0.07211591407200817</v>
      </c>
      <c r="Q134" s="3">
        <f>IF(ISNUMBER(P134),SUMIF(A:A,A134,P:P),"")</f>
        <v>0.7895139192284923</v>
      </c>
      <c r="R134" s="3">
        <f t="shared" si="22"/>
        <v>0.09134216929636826</v>
      </c>
      <c r="S134" s="8">
        <f t="shared" si="23"/>
        <v>10.94784596975583</v>
      </c>
    </row>
    <row r="135" spans="1:19" ht="15">
      <c r="A135" s="1">
        <v>43</v>
      </c>
      <c r="B135" s="5">
        <v>0.607638888888889</v>
      </c>
      <c r="C135" s="1" t="s">
        <v>429</v>
      </c>
      <c r="D135" s="1">
        <v>3</v>
      </c>
      <c r="E135" s="1">
        <v>9</v>
      </c>
      <c r="F135" s="1" t="s">
        <v>438</v>
      </c>
      <c r="G135" s="2">
        <v>52.806</v>
      </c>
      <c r="H135" s="6">
        <f>1+_xlfn.COUNTIFS(A:A,A135,O:O,"&lt;"&amp;O135)</f>
        <v>6</v>
      </c>
      <c r="I135" s="2">
        <f>_xlfn.AVERAGEIF(A:A,A135,G:G)</f>
        <v>49.124688095238106</v>
      </c>
      <c r="J135" s="2">
        <f t="shared" si="16"/>
        <v>3.681311904761891</v>
      </c>
      <c r="K135" s="2">
        <f t="shared" si="17"/>
        <v>93.68131190476188</v>
      </c>
      <c r="L135" s="2">
        <f t="shared" si="18"/>
        <v>276.13191772076016</v>
      </c>
      <c r="M135" s="2">
        <f>SUMIF(A:A,A135,L:L)</f>
        <v>4143.396955851231</v>
      </c>
      <c r="N135" s="3">
        <f t="shared" si="19"/>
        <v>0.06664384819099016</v>
      </c>
      <c r="O135" s="7">
        <f t="shared" si="20"/>
        <v>15.005135914933463</v>
      </c>
      <c r="P135" s="3">
        <f t="shared" si="21"/>
        <v>0.06664384819099016</v>
      </c>
      <c r="Q135" s="3">
        <f>IF(ISNUMBER(P135),SUMIF(A:A,A135,P:P),"")</f>
        <v>0.7895139192284923</v>
      </c>
      <c r="R135" s="3">
        <f t="shared" si="22"/>
        <v>0.0844112390774745</v>
      </c>
      <c r="S135" s="8">
        <f t="shared" si="23"/>
        <v>11.84676366475533</v>
      </c>
    </row>
    <row r="136" spans="1:19" ht="15">
      <c r="A136" s="1">
        <v>43</v>
      </c>
      <c r="B136" s="5">
        <v>0.607638888888889</v>
      </c>
      <c r="C136" s="1" t="s">
        <v>429</v>
      </c>
      <c r="D136" s="1">
        <v>3</v>
      </c>
      <c r="E136" s="1">
        <v>3</v>
      </c>
      <c r="F136" s="1" t="s">
        <v>432</v>
      </c>
      <c r="G136" s="2">
        <v>43.9604333333333</v>
      </c>
      <c r="H136" s="6">
        <f>1+_xlfn.COUNTIFS(A:A,A136,O:O,"&lt;"&amp;O136)</f>
        <v>9</v>
      </c>
      <c r="I136" s="2">
        <f>_xlfn.AVERAGEIF(A:A,A136,G:G)</f>
        <v>49.124688095238106</v>
      </c>
      <c r="J136" s="2">
        <f t="shared" si="16"/>
        <v>-5.164254761904807</v>
      </c>
      <c r="K136" s="2">
        <f t="shared" si="17"/>
        <v>84.8357452380952</v>
      </c>
      <c r="L136" s="2">
        <f t="shared" si="18"/>
        <v>162.41336388686761</v>
      </c>
      <c r="M136" s="2">
        <f>SUMIF(A:A,A136,L:L)</f>
        <v>4143.396955851231</v>
      </c>
      <c r="N136" s="3">
        <f t="shared" si="19"/>
        <v>0.03919811826320681</v>
      </c>
      <c r="O136" s="7">
        <f t="shared" si="20"/>
        <v>25.511428719236427</v>
      </c>
      <c r="P136" s="3">
        <f t="shared" si="21"/>
      </c>
      <c r="Q136" s="3">
        <f>IF(ISNUMBER(P136),SUMIF(A:A,A136,P:P),"")</f>
      </c>
      <c r="R136" s="3">
        <f t="shared" si="22"/>
      </c>
      <c r="S136" s="8">
        <f t="shared" si="23"/>
      </c>
    </row>
    <row r="137" spans="1:19" ht="15">
      <c r="A137" s="1">
        <v>43</v>
      </c>
      <c r="B137" s="5">
        <v>0.607638888888889</v>
      </c>
      <c r="C137" s="1" t="s">
        <v>429</v>
      </c>
      <c r="D137" s="1">
        <v>3</v>
      </c>
      <c r="E137" s="1">
        <v>4</v>
      </c>
      <c r="F137" s="1" t="s">
        <v>433</v>
      </c>
      <c r="G137" s="2">
        <v>47.7665</v>
      </c>
      <c r="H137" s="6">
        <f>1+_xlfn.COUNTIFS(A:A,A137,O:O,"&lt;"&amp;O137)</f>
        <v>7</v>
      </c>
      <c r="I137" s="2">
        <f>_xlfn.AVERAGEIF(A:A,A137,G:G)</f>
        <v>49.124688095238106</v>
      </c>
      <c r="J137" s="2">
        <f t="shared" si="16"/>
        <v>-1.3581880952381056</v>
      </c>
      <c r="K137" s="2">
        <f t="shared" si="17"/>
        <v>88.6418119047619</v>
      </c>
      <c r="L137" s="2">
        <f t="shared" si="18"/>
        <v>204.07931438462802</v>
      </c>
      <c r="M137" s="2">
        <f>SUMIF(A:A,A137,L:L)</f>
        <v>4143.396955851231</v>
      </c>
      <c r="N137" s="3">
        <f t="shared" si="19"/>
        <v>0.04925410636710317</v>
      </c>
      <c r="O137" s="7">
        <f t="shared" si="20"/>
        <v>20.302875714498807</v>
      </c>
      <c r="P137" s="3">
        <f t="shared" si="21"/>
        <v>0.04925410636710317</v>
      </c>
      <c r="Q137" s="3">
        <f>IF(ISNUMBER(P137),SUMIF(A:A,A137,P:P),"")</f>
        <v>0.7895139192284923</v>
      </c>
      <c r="R137" s="3">
        <f t="shared" si="22"/>
        <v>0.06238535530220157</v>
      </c>
      <c r="S137" s="8">
        <f t="shared" si="23"/>
        <v>16.02940297696293</v>
      </c>
    </row>
    <row r="138" spans="1:19" ht="15">
      <c r="A138" s="1">
        <v>43</v>
      </c>
      <c r="B138" s="5">
        <v>0.607638888888889</v>
      </c>
      <c r="C138" s="1" t="s">
        <v>429</v>
      </c>
      <c r="D138" s="1">
        <v>3</v>
      </c>
      <c r="E138" s="1">
        <v>7</v>
      </c>
      <c r="F138" s="1" t="s">
        <v>436</v>
      </c>
      <c r="G138" s="2">
        <v>46.6416666666667</v>
      </c>
      <c r="H138" s="6">
        <f>1+_xlfn.COUNTIFS(A:A,A138,O:O,"&lt;"&amp;O138)</f>
        <v>8</v>
      </c>
      <c r="I138" s="2">
        <f>_xlfn.AVERAGEIF(A:A,A138,G:G)</f>
        <v>49.124688095238106</v>
      </c>
      <c r="J138" s="2">
        <f t="shared" si="16"/>
        <v>-2.483021428571405</v>
      </c>
      <c r="K138" s="2">
        <f t="shared" si="17"/>
        <v>87.5169785714286</v>
      </c>
      <c r="L138" s="2">
        <f t="shared" si="18"/>
        <v>190.76049995508689</v>
      </c>
      <c r="M138" s="2">
        <f>SUMIF(A:A,A138,L:L)</f>
        <v>4143.396955851231</v>
      </c>
      <c r="N138" s="3">
        <f t="shared" si="19"/>
        <v>0.046039638969589514</v>
      </c>
      <c r="O138" s="7">
        <f t="shared" si="20"/>
        <v>21.720413591004228</v>
      </c>
      <c r="P138" s="3">
        <f t="shared" si="21"/>
      </c>
      <c r="Q138" s="3">
        <f>IF(ISNUMBER(P138),SUMIF(A:A,A138,P:P),"")</f>
      </c>
      <c r="R138" s="3">
        <f t="shared" si="22"/>
      </c>
      <c r="S138" s="8">
        <f t="shared" si="23"/>
      </c>
    </row>
    <row r="139" spans="1:19" ht="15">
      <c r="A139" s="1">
        <v>43</v>
      </c>
      <c r="B139" s="5">
        <v>0.607638888888889</v>
      </c>
      <c r="C139" s="1" t="s">
        <v>429</v>
      </c>
      <c r="D139" s="1">
        <v>3</v>
      </c>
      <c r="E139" s="1">
        <v>10</v>
      </c>
      <c r="F139" s="1" t="s">
        <v>439</v>
      </c>
      <c r="G139" s="2">
        <v>38.3751666666667</v>
      </c>
      <c r="H139" s="6">
        <f>1+_xlfn.COUNTIFS(A:A,A139,O:O,"&lt;"&amp;O139)</f>
        <v>12</v>
      </c>
      <c r="I139" s="2">
        <f>_xlfn.AVERAGEIF(A:A,A139,G:G)</f>
        <v>49.124688095238106</v>
      </c>
      <c r="J139" s="2">
        <f t="shared" si="16"/>
        <v>-10.749521428571406</v>
      </c>
      <c r="K139" s="2">
        <f t="shared" si="17"/>
        <v>79.2504785714286</v>
      </c>
      <c r="L139" s="2">
        <f t="shared" si="18"/>
        <v>116.16698876861544</v>
      </c>
      <c r="M139" s="2">
        <f>SUMIF(A:A,A139,L:L)</f>
        <v>4143.396955851231</v>
      </c>
      <c r="N139" s="3">
        <f t="shared" si="19"/>
        <v>0.028036654466467786</v>
      </c>
      <c r="O139" s="7">
        <f t="shared" si="20"/>
        <v>35.66759369225074</v>
      </c>
      <c r="P139" s="3">
        <f t="shared" si="21"/>
      </c>
      <c r="Q139" s="3">
        <f>IF(ISNUMBER(P139),SUMIF(A:A,A139,P:P),"")</f>
      </c>
      <c r="R139" s="3">
        <f t="shared" si="22"/>
      </c>
      <c r="S139" s="8">
        <f t="shared" si="23"/>
      </c>
    </row>
    <row r="140" spans="1:19" ht="15">
      <c r="A140" s="1">
        <v>43</v>
      </c>
      <c r="B140" s="5">
        <v>0.607638888888889</v>
      </c>
      <c r="C140" s="1" t="s">
        <v>429</v>
      </c>
      <c r="D140" s="1">
        <v>3</v>
      </c>
      <c r="E140" s="1">
        <v>11</v>
      </c>
      <c r="F140" s="1" t="s">
        <v>440</v>
      </c>
      <c r="G140" s="2">
        <v>30.5902666666667</v>
      </c>
      <c r="H140" s="6">
        <f>1+_xlfn.COUNTIFS(A:A,A140,O:O,"&lt;"&amp;O140)</f>
        <v>13</v>
      </c>
      <c r="I140" s="2">
        <f>_xlfn.AVERAGEIF(A:A,A140,G:G)</f>
        <v>49.124688095238106</v>
      </c>
      <c r="J140" s="2">
        <f t="shared" si="16"/>
        <v>-18.534421428571406</v>
      </c>
      <c r="K140" s="2">
        <f t="shared" si="17"/>
        <v>71.4655785714286</v>
      </c>
      <c r="L140" s="2">
        <f t="shared" si="18"/>
        <v>72.81592740331645</v>
      </c>
      <c r="M140" s="2">
        <f>SUMIF(A:A,A140,L:L)</f>
        <v>4143.396955851231</v>
      </c>
      <c r="N140" s="3">
        <f t="shared" si="19"/>
        <v>0.017573968456120793</v>
      </c>
      <c r="O140" s="7">
        <f t="shared" si="20"/>
        <v>56.90234408334292</v>
      </c>
      <c r="P140" s="3">
        <f t="shared" si="21"/>
      </c>
      <c r="Q140" s="3">
        <f>IF(ISNUMBER(P140),SUMIF(A:A,A140,P:P),"")</f>
      </c>
      <c r="R140" s="3">
        <f t="shared" si="22"/>
      </c>
      <c r="S140" s="8">
        <f t="shared" si="23"/>
      </c>
    </row>
    <row r="141" spans="1:19" ht="15">
      <c r="A141" s="1">
        <v>43</v>
      </c>
      <c r="B141" s="5">
        <v>0.607638888888889</v>
      </c>
      <c r="C141" s="1" t="s">
        <v>429</v>
      </c>
      <c r="D141" s="1">
        <v>3</v>
      </c>
      <c r="E141" s="1">
        <v>13</v>
      </c>
      <c r="F141" s="1" t="s">
        <v>441</v>
      </c>
      <c r="G141" s="2">
        <v>41.6966666666666</v>
      </c>
      <c r="H141" s="6">
        <f>1+_xlfn.COUNTIFS(A:A,A141,O:O,"&lt;"&amp;O141)</f>
        <v>10</v>
      </c>
      <c r="I141" s="2">
        <f>_xlfn.AVERAGEIF(A:A,A141,G:G)</f>
        <v>49.124688095238106</v>
      </c>
      <c r="J141" s="2">
        <f t="shared" si="16"/>
        <v>-7.428021428571505</v>
      </c>
      <c r="K141" s="2">
        <f t="shared" si="17"/>
        <v>82.5719785714285</v>
      </c>
      <c r="L141" s="2">
        <f t="shared" si="18"/>
        <v>141.78597670007576</v>
      </c>
      <c r="M141" s="2">
        <f>SUMIF(A:A,A141,L:L)</f>
        <v>4143.396955851231</v>
      </c>
      <c r="N141" s="3">
        <f t="shared" si="19"/>
        <v>0.034219742450659514</v>
      </c>
      <c r="O141" s="7">
        <f t="shared" si="20"/>
        <v>29.222896736931084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43</v>
      </c>
      <c r="B142" s="5">
        <v>0.607638888888889</v>
      </c>
      <c r="C142" s="1" t="s">
        <v>429</v>
      </c>
      <c r="D142" s="1">
        <v>3</v>
      </c>
      <c r="E142" s="1">
        <v>14</v>
      </c>
      <c r="F142" s="1" t="s">
        <v>442</v>
      </c>
      <c r="G142" s="2">
        <v>30.270799999999998</v>
      </c>
      <c r="H142" s="6">
        <f>1+_xlfn.COUNTIFS(A:A,A142,O:O,"&lt;"&amp;O142)</f>
        <v>14</v>
      </c>
      <c r="I142" s="2">
        <f>_xlfn.AVERAGEIF(A:A,A142,G:G)</f>
        <v>49.124688095238106</v>
      </c>
      <c r="J142" s="2">
        <f t="shared" si="16"/>
        <v>-18.85388809523811</v>
      </c>
      <c r="K142" s="2">
        <f t="shared" si="17"/>
        <v>71.1461119047619</v>
      </c>
      <c r="L142" s="2">
        <f t="shared" si="18"/>
        <v>71.43348337737116</v>
      </c>
      <c r="M142" s="2">
        <f>SUMIF(A:A,A142,L:L)</f>
        <v>4143.396955851231</v>
      </c>
      <c r="N142" s="3">
        <f t="shared" si="19"/>
        <v>0.017240318545027184</v>
      </c>
      <c r="O142" s="7">
        <f t="shared" si="20"/>
        <v>58.003568634086584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43</v>
      </c>
      <c r="B143" s="5">
        <v>0.607638888888889</v>
      </c>
      <c r="C143" s="1" t="s">
        <v>429</v>
      </c>
      <c r="D143" s="1">
        <v>3</v>
      </c>
      <c r="E143" s="1">
        <v>15</v>
      </c>
      <c r="F143" s="1" t="s">
        <v>443</v>
      </c>
      <c r="G143" s="2">
        <v>38.4587666666667</v>
      </c>
      <c r="H143" s="6">
        <f>1+_xlfn.COUNTIFS(A:A,A143,O:O,"&lt;"&amp;O143)</f>
        <v>11</v>
      </c>
      <c r="I143" s="2">
        <f>_xlfn.AVERAGEIF(A:A,A143,G:G)</f>
        <v>49.124688095238106</v>
      </c>
      <c r="J143" s="2">
        <f t="shared" si="16"/>
        <v>-10.665921428571409</v>
      </c>
      <c r="K143" s="2">
        <f t="shared" si="17"/>
        <v>79.33407857142859</v>
      </c>
      <c r="L143" s="2">
        <f t="shared" si="18"/>
        <v>116.75114622638743</v>
      </c>
      <c r="M143" s="2">
        <f>SUMIF(A:A,A143,L:L)</f>
        <v>4143.396955851231</v>
      </c>
      <c r="N143" s="3">
        <f t="shared" si="19"/>
        <v>0.02817763962043597</v>
      </c>
      <c r="O143" s="7">
        <f t="shared" si="20"/>
        <v>35.48913299589314</v>
      </c>
      <c r="P143" s="3">
        <f t="shared" si="21"/>
      </c>
      <c r="Q143" s="3">
        <f>IF(ISNUMBER(P143),SUMIF(A:A,A143,P:P),"")</f>
      </c>
      <c r="R143" s="3">
        <f t="shared" si="22"/>
      </c>
      <c r="S143" s="8">
        <f t="shared" si="23"/>
      </c>
    </row>
    <row r="144" spans="1:19" ht="15">
      <c r="A144" s="1">
        <v>29</v>
      </c>
      <c r="B144" s="5">
        <v>0.6159722222222223</v>
      </c>
      <c r="C144" s="1" t="s">
        <v>299</v>
      </c>
      <c r="D144" s="1">
        <v>4</v>
      </c>
      <c r="E144" s="1">
        <v>3</v>
      </c>
      <c r="F144" s="1" t="s">
        <v>312</v>
      </c>
      <c r="G144" s="2">
        <v>57.8686333333333</v>
      </c>
      <c r="H144" s="6">
        <f>1+_xlfn.COUNTIFS(A:A,A144,O:O,"&lt;"&amp;O144)</f>
        <v>1</v>
      </c>
      <c r="I144" s="2">
        <f>_xlfn.AVERAGEIF(A:A,A144,G:G)</f>
        <v>49.12365000000002</v>
      </c>
      <c r="J144" s="2">
        <f t="shared" si="16"/>
        <v>8.74498333333328</v>
      </c>
      <c r="K144" s="2">
        <f t="shared" si="17"/>
        <v>98.74498333333328</v>
      </c>
      <c r="L144" s="2">
        <f t="shared" si="18"/>
        <v>374.1657945045265</v>
      </c>
      <c r="M144" s="2">
        <f>SUMIF(A:A,A144,L:L)</f>
        <v>1418.0581601354709</v>
      </c>
      <c r="N144" s="3">
        <f t="shared" si="19"/>
        <v>0.26385786212660095</v>
      </c>
      <c r="O144" s="7">
        <f t="shared" si="20"/>
        <v>3.78991928434633</v>
      </c>
      <c r="P144" s="3">
        <f t="shared" si="21"/>
        <v>0.26385786212660095</v>
      </c>
      <c r="Q144" s="3">
        <f>IF(ISNUMBER(P144),SUMIF(A:A,A144,P:P),"")</f>
        <v>1</v>
      </c>
      <c r="R144" s="3">
        <f t="shared" si="22"/>
        <v>0.26385786212660095</v>
      </c>
      <c r="S144" s="8">
        <f t="shared" si="23"/>
        <v>3.78991928434633</v>
      </c>
    </row>
    <row r="145" spans="1:19" ht="15">
      <c r="A145" s="1">
        <v>29</v>
      </c>
      <c r="B145" s="5">
        <v>0.6159722222222223</v>
      </c>
      <c r="C145" s="1" t="s">
        <v>299</v>
      </c>
      <c r="D145" s="1">
        <v>4</v>
      </c>
      <c r="E145" s="1">
        <v>2</v>
      </c>
      <c r="F145" s="1" t="s">
        <v>311</v>
      </c>
      <c r="G145" s="2">
        <v>56.7117666666667</v>
      </c>
      <c r="H145" s="6">
        <f>1+_xlfn.COUNTIFS(A:A,A145,O:O,"&lt;"&amp;O145)</f>
        <v>2</v>
      </c>
      <c r="I145" s="2">
        <f>_xlfn.AVERAGEIF(A:A,A145,G:G)</f>
        <v>49.12365000000002</v>
      </c>
      <c r="J145" s="2">
        <f t="shared" si="16"/>
        <v>7.588116666666679</v>
      </c>
      <c r="K145" s="2">
        <f t="shared" si="17"/>
        <v>97.58811666666668</v>
      </c>
      <c r="L145" s="2">
        <f t="shared" si="18"/>
        <v>349.07507022403297</v>
      </c>
      <c r="M145" s="2">
        <f>SUMIF(A:A,A145,L:L)</f>
        <v>1418.0581601354709</v>
      </c>
      <c r="N145" s="3">
        <f t="shared" si="19"/>
        <v>0.24616414194935762</v>
      </c>
      <c r="O145" s="7">
        <f t="shared" si="20"/>
        <v>4.062330086263035</v>
      </c>
      <c r="P145" s="3">
        <f t="shared" si="21"/>
        <v>0.24616414194935762</v>
      </c>
      <c r="Q145" s="3">
        <f>IF(ISNUMBER(P145),SUMIF(A:A,A145,P:P),"")</f>
        <v>1</v>
      </c>
      <c r="R145" s="3">
        <f t="shared" si="22"/>
        <v>0.24616414194935762</v>
      </c>
      <c r="S145" s="8">
        <f t="shared" si="23"/>
        <v>4.062330086263035</v>
      </c>
    </row>
    <row r="146" spans="1:19" ht="15">
      <c r="A146" s="1">
        <v>29</v>
      </c>
      <c r="B146" s="5">
        <v>0.6159722222222223</v>
      </c>
      <c r="C146" s="1" t="s">
        <v>299</v>
      </c>
      <c r="D146" s="1">
        <v>4</v>
      </c>
      <c r="E146" s="1">
        <v>4</v>
      </c>
      <c r="F146" s="1" t="s">
        <v>313</v>
      </c>
      <c r="G146" s="2">
        <v>46.2618333333333</v>
      </c>
      <c r="H146" s="6">
        <f>1+_xlfn.COUNTIFS(A:A,A146,O:O,"&lt;"&amp;O146)</f>
        <v>3</v>
      </c>
      <c r="I146" s="2">
        <f>_xlfn.AVERAGEIF(A:A,A146,G:G)</f>
        <v>49.12365000000002</v>
      </c>
      <c r="J146" s="2">
        <f t="shared" si="16"/>
        <v>-2.8618166666667193</v>
      </c>
      <c r="K146" s="2">
        <f t="shared" si="17"/>
        <v>87.13818333333327</v>
      </c>
      <c r="L146" s="2">
        <f t="shared" si="18"/>
        <v>186.47384724471954</v>
      </c>
      <c r="M146" s="2">
        <f>SUMIF(A:A,A146,L:L)</f>
        <v>1418.0581601354709</v>
      </c>
      <c r="N146" s="3">
        <f t="shared" si="19"/>
        <v>0.1314994352748587</v>
      </c>
      <c r="O146" s="7">
        <f t="shared" si="20"/>
        <v>7.604595395484481</v>
      </c>
      <c r="P146" s="3">
        <f t="shared" si="21"/>
        <v>0.1314994352748587</v>
      </c>
      <c r="Q146" s="3">
        <f>IF(ISNUMBER(P146),SUMIF(A:A,A146,P:P),"")</f>
        <v>1</v>
      </c>
      <c r="R146" s="3">
        <f t="shared" si="22"/>
        <v>0.1314994352748587</v>
      </c>
      <c r="S146" s="8">
        <f t="shared" si="23"/>
        <v>7.604595395484481</v>
      </c>
    </row>
    <row r="147" spans="1:19" ht="15">
      <c r="A147" s="1">
        <v>29</v>
      </c>
      <c r="B147" s="5">
        <v>0.6159722222222223</v>
      </c>
      <c r="C147" s="1" t="s">
        <v>299</v>
      </c>
      <c r="D147" s="1">
        <v>4</v>
      </c>
      <c r="E147" s="1">
        <v>5</v>
      </c>
      <c r="F147" s="1" t="s">
        <v>314</v>
      </c>
      <c r="G147" s="2">
        <v>45.5647666666667</v>
      </c>
      <c r="H147" s="6">
        <f>1+_xlfn.COUNTIFS(A:A,A147,O:O,"&lt;"&amp;O147)</f>
        <v>4</v>
      </c>
      <c r="I147" s="2">
        <f>_xlfn.AVERAGEIF(A:A,A147,G:G)</f>
        <v>49.12365000000002</v>
      </c>
      <c r="J147" s="2">
        <f t="shared" si="16"/>
        <v>-3.55888333333332</v>
      </c>
      <c r="K147" s="2">
        <f t="shared" si="17"/>
        <v>86.44111666666669</v>
      </c>
      <c r="L147" s="2">
        <f t="shared" si="18"/>
        <v>178.83560928764336</v>
      </c>
      <c r="M147" s="2">
        <f>SUMIF(A:A,A147,L:L)</f>
        <v>1418.0581601354709</v>
      </c>
      <c r="N147" s="3">
        <f t="shared" si="19"/>
        <v>0.1261130285873174</v>
      </c>
      <c r="O147" s="7">
        <f t="shared" si="20"/>
        <v>7.929394854772089</v>
      </c>
      <c r="P147" s="3">
        <f t="shared" si="21"/>
        <v>0.1261130285873174</v>
      </c>
      <c r="Q147" s="3">
        <f>IF(ISNUMBER(P147),SUMIF(A:A,A147,P:P),"")</f>
        <v>1</v>
      </c>
      <c r="R147" s="3">
        <f t="shared" si="22"/>
        <v>0.1261130285873174</v>
      </c>
      <c r="S147" s="8">
        <f t="shared" si="23"/>
        <v>7.929394854772089</v>
      </c>
    </row>
    <row r="148" spans="1:19" ht="15">
      <c r="A148" s="1">
        <v>29</v>
      </c>
      <c r="B148" s="5">
        <v>0.6159722222222223</v>
      </c>
      <c r="C148" s="1" t="s">
        <v>299</v>
      </c>
      <c r="D148" s="1">
        <v>4</v>
      </c>
      <c r="E148" s="1">
        <v>6</v>
      </c>
      <c r="F148" s="1" t="s">
        <v>315</v>
      </c>
      <c r="G148" s="2">
        <v>45.1746666666667</v>
      </c>
      <c r="H148" s="6">
        <f>1+_xlfn.COUNTIFS(A:A,A148,O:O,"&lt;"&amp;O148)</f>
        <v>5</v>
      </c>
      <c r="I148" s="2">
        <f>_xlfn.AVERAGEIF(A:A,A148,G:G)</f>
        <v>49.12365000000002</v>
      </c>
      <c r="J148" s="2">
        <f t="shared" si="16"/>
        <v>-3.9489833333333166</v>
      </c>
      <c r="K148" s="2">
        <f t="shared" si="17"/>
        <v>86.05101666666668</v>
      </c>
      <c r="L148" s="2">
        <f t="shared" si="18"/>
        <v>174.69838977306108</v>
      </c>
      <c r="M148" s="2">
        <f>SUMIF(A:A,A148,L:L)</f>
        <v>1418.0581601354709</v>
      </c>
      <c r="N148" s="3">
        <f t="shared" si="19"/>
        <v>0.12319550402387705</v>
      </c>
      <c r="O148" s="7">
        <f t="shared" si="20"/>
        <v>8.117179339646889</v>
      </c>
      <c r="P148" s="3">
        <f t="shared" si="21"/>
        <v>0.12319550402387705</v>
      </c>
      <c r="Q148" s="3">
        <f>IF(ISNUMBER(P148),SUMIF(A:A,A148,P:P),"")</f>
        <v>1</v>
      </c>
      <c r="R148" s="3">
        <f t="shared" si="22"/>
        <v>0.12319550402387705</v>
      </c>
      <c r="S148" s="8">
        <f t="shared" si="23"/>
        <v>8.117179339646889</v>
      </c>
    </row>
    <row r="149" spans="1:19" ht="15">
      <c r="A149" s="1">
        <v>29</v>
      </c>
      <c r="B149" s="5">
        <v>0.6159722222222223</v>
      </c>
      <c r="C149" s="1" t="s">
        <v>299</v>
      </c>
      <c r="D149" s="1">
        <v>4</v>
      </c>
      <c r="E149" s="1">
        <v>1</v>
      </c>
      <c r="F149" s="1" t="s">
        <v>310</v>
      </c>
      <c r="G149" s="2">
        <v>43.160233333333395</v>
      </c>
      <c r="H149" s="6">
        <f>1+_xlfn.COUNTIFS(A:A,A149,O:O,"&lt;"&amp;O149)</f>
        <v>6</v>
      </c>
      <c r="I149" s="2">
        <f>_xlfn.AVERAGEIF(A:A,A149,G:G)</f>
        <v>49.12365000000002</v>
      </c>
      <c r="J149" s="2">
        <f t="shared" si="16"/>
        <v>-5.963416666666625</v>
      </c>
      <c r="K149" s="2">
        <f t="shared" si="17"/>
        <v>84.03658333333337</v>
      </c>
      <c r="L149" s="2">
        <f t="shared" si="18"/>
        <v>154.8094491014875</v>
      </c>
      <c r="M149" s="2">
        <f>SUMIF(A:A,A149,L:L)</f>
        <v>1418.0581601354709</v>
      </c>
      <c r="N149" s="3">
        <f t="shared" si="19"/>
        <v>0.10917002803798834</v>
      </c>
      <c r="O149" s="7">
        <f t="shared" si="20"/>
        <v>9.16002329551501</v>
      </c>
      <c r="P149" s="3">
        <f t="shared" si="21"/>
        <v>0.10917002803798834</v>
      </c>
      <c r="Q149" s="3">
        <f>IF(ISNUMBER(P149),SUMIF(A:A,A149,P:P),"")</f>
        <v>1</v>
      </c>
      <c r="R149" s="3">
        <f t="shared" si="22"/>
        <v>0.10917002803798834</v>
      </c>
      <c r="S149" s="8">
        <f t="shared" si="23"/>
        <v>9.16002329551501</v>
      </c>
    </row>
    <row r="150" spans="1:19" ht="15">
      <c r="A150" s="1">
        <v>23</v>
      </c>
      <c r="B150" s="5">
        <v>0.6180555555555556</v>
      </c>
      <c r="C150" s="1" t="s">
        <v>234</v>
      </c>
      <c r="D150" s="1">
        <v>5</v>
      </c>
      <c r="E150" s="1">
        <v>8</v>
      </c>
      <c r="F150" s="1" t="s">
        <v>265</v>
      </c>
      <c r="G150" s="2">
        <v>73.5964666666666</v>
      </c>
      <c r="H150" s="6">
        <f>1+_xlfn.COUNTIFS(A:A,A150,O:O,"&lt;"&amp;O150)</f>
        <v>1</v>
      </c>
      <c r="I150" s="2">
        <f>_xlfn.AVERAGEIF(A:A,A150,G:G)</f>
        <v>52.76631666666665</v>
      </c>
      <c r="J150" s="2">
        <f t="shared" si="16"/>
        <v>20.830149999999954</v>
      </c>
      <c r="K150" s="2">
        <f t="shared" si="17"/>
        <v>110.83014999999995</v>
      </c>
      <c r="L150" s="2">
        <f t="shared" si="18"/>
        <v>772.6367378240451</v>
      </c>
      <c r="M150" s="2">
        <f>SUMIF(A:A,A150,L:L)</f>
        <v>2891.6103868450764</v>
      </c>
      <c r="N150" s="3">
        <f t="shared" si="19"/>
        <v>0.26719946135863726</v>
      </c>
      <c r="O150" s="7">
        <f t="shared" si="20"/>
        <v>3.7425225145113297</v>
      </c>
      <c r="P150" s="3">
        <f t="shared" si="21"/>
        <v>0.26719946135863726</v>
      </c>
      <c r="Q150" s="3">
        <f>IF(ISNUMBER(P150),SUMIF(A:A,A150,P:P),"")</f>
        <v>0.9457662669302264</v>
      </c>
      <c r="R150" s="3">
        <f t="shared" si="22"/>
        <v>0.28252166597769957</v>
      </c>
      <c r="S150" s="8">
        <f t="shared" si="23"/>
        <v>3.5395515474517043</v>
      </c>
    </row>
    <row r="151" spans="1:19" ht="15">
      <c r="A151" s="1">
        <v>23</v>
      </c>
      <c r="B151" s="5">
        <v>0.6180555555555556</v>
      </c>
      <c r="C151" s="1" t="s">
        <v>234</v>
      </c>
      <c r="D151" s="1">
        <v>5</v>
      </c>
      <c r="E151" s="1">
        <v>3</v>
      </c>
      <c r="F151" s="1" t="s">
        <v>261</v>
      </c>
      <c r="G151" s="2">
        <v>69.67643333333329</v>
      </c>
      <c r="H151" s="6">
        <f>1+_xlfn.COUNTIFS(A:A,A151,O:O,"&lt;"&amp;O151)</f>
        <v>2</v>
      </c>
      <c r="I151" s="2">
        <f>_xlfn.AVERAGEIF(A:A,A151,G:G)</f>
        <v>52.76631666666665</v>
      </c>
      <c r="J151" s="2">
        <f t="shared" si="16"/>
        <v>16.910116666666646</v>
      </c>
      <c r="K151" s="2">
        <f t="shared" si="17"/>
        <v>106.91011666666665</v>
      </c>
      <c r="L151" s="2">
        <f t="shared" si="18"/>
        <v>610.7007082725056</v>
      </c>
      <c r="M151" s="2">
        <f>SUMIF(A:A,A151,L:L)</f>
        <v>2891.6103868450764</v>
      </c>
      <c r="N151" s="3">
        <f t="shared" si="19"/>
        <v>0.21119743899482163</v>
      </c>
      <c r="O151" s="7">
        <f t="shared" si="20"/>
        <v>4.734905900182431</v>
      </c>
      <c r="P151" s="3">
        <f t="shared" si="21"/>
        <v>0.21119743899482163</v>
      </c>
      <c r="Q151" s="3">
        <f>IF(ISNUMBER(P151),SUMIF(A:A,A151,P:P),"")</f>
        <v>0.9457662669302264</v>
      </c>
      <c r="R151" s="3">
        <f t="shared" si="22"/>
        <v>0.22330828068157635</v>
      </c>
      <c r="S151" s="8">
        <f t="shared" si="23"/>
        <v>4.47811427748144</v>
      </c>
    </row>
    <row r="152" spans="1:19" ht="15">
      <c r="A152" s="1">
        <v>23</v>
      </c>
      <c r="B152" s="5">
        <v>0.6180555555555556</v>
      </c>
      <c r="C152" s="1" t="s">
        <v>234</v>
      </c>
      <c r="D152" s="1">
        <v>5</v>
      </c>
      <c r="E152" s="1">
        <v>2</v>
      </c>
      <c r="F152" s="1" t="s">
        <v>260</v>
      </c>
      <c r="G152" s="2">
        <v>56.503099999999996</v>
      </c>
      <c r="H152" s="6">
        <f>1+_xlfn.COUNTIFS(A:A,A152,O:O,"&lt;"&amp;O152)</f>
        <v>3</v>
      </c>
      <c r="I152" s="2">
        <f>_xlfn.AVERAGEIF(A:A,A152,G:G)</f>
        <v>52.76631666666665</v>
      </c>
      <c r="J152" s="2">
        <f t="shared" si="16"/>
        <v>3.7367833333333493</v>
      </c>
      <c r="K152" s="2">
        <f t="shared" si="17"/>
        <v>93.73678333333335</v>
      </c>
      <c r="L152" s="2">
        <f t="shared" si="18"/>
        <v>277.0524947596665</v>
      </c>
      <c r="M152" s="2">
        <f>SUMIF(A:A,A152,L:L)</f>
        <v>2891.6103868450764</v>
      </c>
      <c r="N152" s="3">
        <f t="shared" si="19"/>
        <v>0.09581252578842328</v>
      </c>
      <c r="O152" s="7">
        <f t="shared" si="20"/>
        <v>10.437048723757023</v>
      </c>
      <c r="P152" s="3">
        <f t="shared" si="21"/>
        <v>0.09581252578842328</v>
      </c>
      <c r="Q152" s="3">
        <f>IF(ISNUMBER(P152),SUMIF(A:A,A152,P:P),"")</f>
        <v>0.9457662669302264</v>
      </c>
      <c r="R152" s="3">
        <f t="shared" si="22"/>
        <v>0.10130677011711588</v>
      </c>
      <c r="S152" s="8">
        <f t="shared" si="23"/>
        <v>9.871008609236561</v>
      </c>
    </row>
    <row r="153" spans="1:19" ht="15">
      <c r="A153" s="1">
        <v>23</v>
      </c>
      <c r="B153" s="5">
        <v>0.6180555555555556</v>
      </c>
      <c r="C153" s="1" t="s">
        <v>234</v>
      </c>
      <c r="D153" s="1">
        <v>5</v>
      </c>
      <c r="E153" s="1">
        <v>6</v>
      </c>
      <c r="F153" s="1" t="s">
        <v>263</v>
      </c>
      <c r="G153" s="2">
        <v>55.1978666666666</v>
      </c>
      <c r="H153" s="6">
        <f>1+_xlfn.COUNTIFS(A:A,A153,O:O,"&lt;"&amp;O153)</f>
        <v>4</v>
      </c>
      <c r="I153" s="2">
        <f>_xlfn.AVERAGEIF(A:A,A153,G:G)</f>
        <v>52.76631666666665</v>
      </c>
      <c r="J153" s="2">
        <f t="shared" si="16"/>
        <v>2.4315499999999517</v>
      </c>
      <c r="K153" s="2">
        <f t="shared" si="17"/>
        <v>92.43154999999996</v>
      </c>
      <c r="L153" s="2">
        <f t="shared" si="18"/>
        <v>256.1832477673883</v>
      </c>
      <c r="M153" s="2">
        <f>SUMIF(A:A,A153,L:L)</f>
        <v>2891.6103868450764</v>
      </c>
      <c r="N153" s="3">
        <f t="shared" si="19"/>
        <v>0.08859535466218182</v>
      </c>
      <c r="O153" s="7">
        <f t="shared" si="20"/>
        <v>11.287273512398547</v>
      </c>
      <c r="P153" s="3">
        <f t="shared" si="21"/>
        <v>0.08859535466218182</v>
      </c>
      <c r="Q153" s="3">
        <f>IF(ISNUMBER(P153),SUMIF(A:A,A153,P:P),"")</f>
        <v>0.9457662669302264</v>
      </c>
      <c r="R153" s="3">
        <f t="shared" si="22"/>
        <v>0.0936757397255721</v>
      </c>
      <c r="S153" s="8">
        <f t="shared" si="23"/>
        <v>10.675122533641597</v>
      </c>
    </row>
    <row r="154" spans="1:19" ht="15">
      <c r="A154" s="1">
        <v>23</v>
      </c>
      <c r="B154" s="5">
        <v>0.6180555555555556</v>
      </c>
      <c r="C154" s="1" t="s">
        <v>234</v>
      </c>
      <c r="D154" s="1">
        <v>5</v>
      </c>
      <c r="E154" s="1">
        <v>7</v>
      </c>
      <c r="F154" s="1" t="s">
        <v>264</v>
      </c>
      <c r="G154" s="2">
        <v>53.2995666666666</v>
      </c>
      <c r="H154" s="6">
        <f>1+_xlfn.COUNTIFS(A:A,A154,O:O,"&lt;"&amp;O154)</f>
        <v>5</v>
      </c>
      <c r="I154" s="2">
        <f>_xlfn.AVERAGEIF(A:A,A154,G:G)</f>
        <v>52.76631666666665</v>
      </c>
      <c r="J154" s="2">
        <f t="shared" si="16"/>
        <v>0.5332499999999527</v>
      </c>
      <c r="K154" s="2">
        <f t="shared" si="17"/>
        <v>90.53324999999995</v>
      </c>
      <c r="L154" s="2">
        <f t="shared" si="18"/>
        <v>228.6048574905483</v>
      </c>
      <c r="M154" s="2">
        <f>SUMIF(A:A,A154,L:L)</f>
        <v>2891.6103868450764</v>
      </c>
      <c r="N154" s="3">
        <f t="shared" si="19"/>
        <v>0.07905797355361217</v>
      </c>
      <c r="O154" s="7">
        <f t="shared" si="20"/>
        <v>12.648945514924723</v>
      </c>
      <c r="P154" s="3">
        <f t="shared" si="21"/>
        <v>0.07905797355361217</v>
      </c>
      <c r="Q154" s="3">
        <f>IF(ISNUMBER(P154),SUMIF(A:A,A154,P:P),"")</f>
        <v>0.9457662669302264</v>
      </c>
      <c r="R154" s="3">
        <f t="shared" si="22"/>
        <v>0.083591449936377</v>
      </c>
      <c r="S154" s="8">
        <f t="shared" si="23"/>
        <v>11.962945980254183</v>
      </c>
    </row>
    <row r="155" spans="1:19" ht="15">
      <c r="A155" s="1">
        <v>23</v>
      </c>
      <c r="B155" s="5">
        <v>0.6180555555555556</v>
      </c>
      <c r="C155" s="1" t="s">
        <v>234</v>
      </c>
      <c r="D155" s="1">
        <v>5</v>
      </c>
      <c r="E155" s="1">
        <v>5</v>
      </c>
      <c r="F155" s="1" t="s">
        <v>262</v>
      </c>
      <c r="G155" s="2">
        <v>52.2698</v>
      </c>
      <c r="H155" s="6">
        <f>1+_xlfn.COUNTIFS(A:A,A155,O:O,"&lt;"&amp;O155)</f>
        <v>6</v>
      </c>
      <c r="I155" s="2">
        <f>_xlfn.AVERAGEIF(A:A,A155,G:G)</f>
        <v>52.76631666666665</v>
      </c>
      <c r="J155" s="2">
        <f t="shared" si="16"/>
        <v>-0.4965166666666505</v>
      </c>
      <c r="K155" s="2">
        <f t="shared" si="17"/>
        <v>89.50348333333335</v>
      </c>
      <c r="L155" s="2">
        <f t="shared" si="18"/>
        <v>214.90777873672522</v>
      </c>
      <c r="M155" s="2">
        <f>SUMIF(A:A,A155,L:L)</f>
        <v>2891.6103868450764</v>
      </c>
      <c r="N155" s="3">
        <f t="shared" si="19"/>
        <v>0.07432113942957673</v>
      </c>
      <c r="O155" s="7">
        <f t="shared" si="20"/>
        <v>13.455122024165865</v>
      </c>
      <c r="P155" s="3">
        <f t="shared" si="21"/>
        <v>0.07432113942957673</v>
      </c>
      <c r="Q155" s="3">
        <f>IF(ISNUMBER(P155),SUMIF(A:A,A155,P:P),"")</f>
        <v>0.9457662669302264</v>
      </c>
      <c r="R155" s="3">
        <f t="shared" si="22"/>
        <v>0.078582988237473</v>
      </c>
      <c r="S155" s="8">
        <f t="shared" si="23"/>
        <v>12.725400527886022</v>
      </c>
    </row>
    <row r="156" spans="1:19" ht="15">
      <c r="A156" s="1">
        <v>23</v>
      </c>
      <c r="B156" s="5">
        <v>0.6180555555555556</v>
      </c>
      <c r="C156" s="1" t="s">
        <v>234</v>
      </c>
      <c r="D156" s="1">
        <v>5</v>
      </c>
      <c r="E156" s="1">
        <v>1</v>
      </c>
      <c r="F156" s="1" t="s">
        <v>259</v>
      </c>
      <c r="G156" s="2">
        <v>51.1567</v>
      </c>
      <c r="H156" s="6">
        <f>1+_xlfn.COUNTIFS(A:A,A156,O:O,"&lt;"&amp;O156)</f>
        <v>7</v>
      </c>
      <c r="I156" s="2">
        <f>_xlfn.AVERAGEIF(A:A,A156,G:G)</f>
        <v>52.76631666666665</v>
      </c>
      <c r="J156" s="2">
        <f t="shared" si="16"/>
        <v>-1.6096166666666463</v>
      </c>
      <c r="K156" s="2">
        <f t="shared" si="17"/>
        <v>88.39038333333335</v>
      </c>
      <c r="L156" s="2">
        <f t="shared" si="18"/>
        <v>201.02373788172454</v>
      </c>
      <c r="M156" s="2">
        <f>SUMIF(A:A,A156,L:L)</f>
        <v>2891.6103868450764</v>
      </c>
      <c r="N156" s="3">
        <f t="shared" si="19"/>
        <v>0.06951964856546726</v>
      </c>
      <c r="O156" s="7">
        <f t="shared" si="20"/>
        <v>14.384422542905856</v>
      </c>
      <c r="P156" s="3">
        <f t="shared" si="21"/>
        <v>0.06951964856546726</v>
      </c>
      <c r="Q156" s="3">
        <f>IF(ISNUMBER(P156),SUMIF(A:A,A156,P:P),"")</f>
        <v>0.9457662669302264</v>
      </c>
      <c r="R156" s="3">
        <f t="shared" si="22"/>
        <v>0.07350616214206343</v>
      </c>
      <c r="S156" s="8">
        <f t="shared" si="23"/>
        <v>13.604301610351065</v>
      </c>
    </row>
    <row r="157" spans="1:19" ht="15">
      <c r="A157" s="1">
        <v>23</v>
      </c>
      <c r="B157" s="5">
        <v>0.6180555555555556</v>
      </c>
      <c r="C157" s="1" t="s">
        <v>234</v>
      </c>
      <c r="D157" s="1">
        <v>5</v>
      </c>
      <c r="E157" s="1">
        <v>10</v>
      </c>
      <c r="F157" s="1" t="s">
        <v>267</v>
      </c>
      <c r="G157" s="2">
        <v>48.719699999999996</v>
      </c>
      <c r="H157" s="6">
        <f>1+_xlfn.COUNTIFS(A:A,A157,O:O,"&lt;"&amp;O157)</f>
        <v>8</v>
      </c>
      <c r="I157" s="2">
        <f>_xlfn.AVERAGEIF(A:A,A157,G:G)</f>
        <v>52.76631666666665</v>
      </c>
      <c r="J157" s="2">
        <f t="shared" si="16"/>
        <v>-4.046616666666651</v>
      </c>
      <c r="K157" s="2">
        <f t="shared" si="17"/>
        <v>85.95338333333335</v>
      </c>
      <c r="L157" s="2">
        <f t="shared" si="18"/>
        <v>173.6779982505319</v>
      </c>
      <c r="M157" s="2">
        <f>SUMIF(A:A,A157,L:L)</f>
        <v>2891.6103868450764</v>
      </c>
      <c r="N157" s="3">
        <f t="shared" si="19"/>
        <v>0.06006272457750618</v>
      </c>
      <c r="O157" s="7">
        <f t="shared" si="20"/>
        <v>16.649261368581097</v>
      </c>
      <c r="P157" s="3">
        <f t="shared" si="21"/>
        <v>0.06006272457750618</v>
      </c>
      <c r="Q157" s="3">
        <f>IF(ISNUMBER(P157),SUMIF(A:A,A157,P:P),"")</f>
        <v>0.9457662669302264</v>
      </c>
      <c r="R157" s="3">
        <f t="shared" si="22"/>
        <v>0.06350694318212272</v>
      </c>
      <c r="S157" s="8">
        <f t="shared" si="23"/>
        <v>15.746309771708573</v>
      </c>
    </row>
    <row r="158" spans="1:19" ht="15">
      <c r="A158" s="1">
        <v>23</v>
      </c>
      <c r="B158" s="5">
        <v>0.6180555555555556</v>
      </c>
      <c r="C158" s="1" t="s">
        <v>234</v>
      </c>
      <c r="D158" s="1">
        <v>5</v>
      </c>
      <c r="E158" s="1">
        <v>9</v>
      </c>
      <c r="F158" s="1" t="s">
        <v>266</v>
      </c>
      <c r="G158" s="2">
        <v>41.607266666666696</v>
      </c>
      <c r="H158" s="6">
        <f>1+_xlfn.COUNTIFS(A:A,A158,O:O,"&lt;"&amp;O158)</f>
        <v>9</v>
      </c>
      <c r="I158" s="2">
        <f>_xlfn.AVERAGEIF(A:A,A158,G:G)</f>
        <v>52.76631666666665</v>
      </c>
      <c r="J158" s="2">
        <f t="shared" si="16"/>
        <v>-11.15904999999995</v>
      </c>
      <c r="K158" s="2">
        <f t="shared" si="17"/>
        <v>78.84095000000005</v>
      </c>
      <c r="L158" s="2">
        <f t="shared" si="18"/>
        <v>113.34735025328844</v>
      </c>
      <c r="M158" s="2">
        <f>SUMIF(A:A,A158,L:L)</f>
        <v>2891.6103868450764</v>
      </c>
      <c r="N158" s="3">
        <f t="shared" si="19"/>
        <v>0.039198693838196276</v>
      </c>
      <c r="O158" s="7">
        <f t="shared" si="20"/>
        <v>25.511054121542507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23</v>
      </c>
      <c r="B159" s="5">
        <v>0.6180555555555556</v>
      </c>
      <c r="C159" s="1" t="s">
        <v>234</v>
      </c>
      <c r="D159" s="1">
        <v>5</v>
      </c>
      <c r="E159" s="1">
        <v>11</v>
      </c>
      <c r="F159" s="1" t="s">
        <v>268</v>
      </c>
      <c r="G159" s="2">
        <v>25.636266666666703</v>
      </c>
      <c r="H159" s="6">
        <f>1+_xlfn.COUNTIFS(A:A,A159,O:O,"&lt;"&amp;O159)</f>
        <v>10</v>
      </c>
      <c r="I159" s="2">
        <f>_xlfn.AVERAGEIF(A:A,A159,G:G)</f>
        <v>52.76631666666665</v>
      </c>
      <c r="J159" s="2">
        <f t="shared" si="16"/>
        <v>-27.130049999999944</v>
      </c>
      <c r="K159" s="2">
        <f t="shared" si="17"/>
        <v>62.86995000000006</v>
      </c>
      <c r="L159" s="2">
        <f t="shared" si="18"/>
        <v>43.47547560865259</v>
      </c>
      <c r="M159" s="2">
        <f>SUMIF(A:A,A159,L:L)</f>
        <v>2891.6103868450764</v>
      </c>
      <c r="N159" s="3">
        <f t="shared" si="19"/>
        <v>0.015035039231577455</v>
      </c>
      <c r="O159" s="7">
        <f t="shared" si="20"/>
        <v>66.5112996778713</v>
      </c>
      <c r="P159" s="3">
        <f t="shared" si="21"/>
      </c>
      <c r="Q159" s="3">
        <f>IF(ISNUMBER(P159),SUMIF(A:A,A159,P:P),"")</f>
      </c>
      <c r="R159" s="3">
        <f t="shared" si="22"/>
      </c>
      <c r="S159" s="8">
        <f t="shared" si="23"/>
      </c>
    </row>
    <row r="160" spans="1:19" ht="15">
      <c r="A160" s="1">
        <v>2</v>
      </c>
      <c r="B160" s="5">
        <v>0.625</v>
      </c>
      <c r="C160" s="1" t="s">
        <v>24</v>
      </c>
      <c r="D160" s="1">
        <v>4</v>
      </c>
      <c r="E160" s="1">
        <v>6</v>
      </c>
      <c r="F160" s="1" t="s">
        <v>43</v>
      </c>
      <c r="G160" s="2">
        <v>64.6304333333334</v>
      </c>
      <c r="H160" s="6">
        <f>1+_xlfn.COUNTIFS(A:A,A160,O:O,"&lt;"&amp;O160)</f>
        <v>1</v>
      </c>
      <c r="I160" s="2">
        <f>_xlfn.AVERAGEIF(A:A,A160,G:G)</f>
        <v>49.29317878787879</v>
      </c>
      <c r="J160" s="2">
        <f t="shared" si="16"/>
        <v>15.337254545454613</v>
      </c>
      <c r="K160" s="2">
        <f t="shared" si="17"/>
        <v>105.33725454545461</v>
      </c>
      <c r="L160" s="2">
        <f t="shared" si="18"/>
        <v>555.7037190021312</v>
      </c>
      <c r="M160" s="2">
        <f>SUMIF(A:A,A160,L:L)</f>
        <v>2856.7872351765445</v>
      </c>
      <c r="N160" s="3">
        <f t="shared" si="19"/>
        <v>0.1945205131693294</v>
      </c>
      <c r="O160" s="7">
        <f t="shared" si="20"/>
        <v>5.14084598948957</v>
      </c>
      <c r="P160" s="3">
        <f t="shared" si="21"/>
        <v>0.1945205131693294</v>
      </c>
      <c r="Q160" s="3">
        <f>IF(ISNUMBER(P160),SUMIF(A:A,A160,P:P),"")</f>
        <v>0.8983941678666626</v>
      </c>
      <c r="R160" s="3">
        <f t="shared" si="22"/>
        <v>0.21652023146058497</v>
      </c>
      <c r="S160" s="8">
        <f t="shared" si="23"/>
        <v>4.618506054858151</v>
      </c>
    </row>
    <row r="161" spans="1:19" ht="15">
      <c r="A161" s="1">
        <v>2</v>
      </c>
      <c r="B161" s="5">
        <v>0.625</v>
      </c>
      <c r="C161" s="1" t="s">
        <v>24</v>
      </c>
      <c r="D161" s="1">
        <v>4</v>
      </c>
      <c r="E161" s="1">
        <v>10</v>
      </c>
      <c r="F161" s="1" t="s">
        <v>46</v>
      </c>
      <c r="G161" s="2">
        <v>58.6614</v>
      </c>
      <c r="H161" s="6">
        <f>1+_xlfn.COUNTIFS(A:A,A161,O:O,"&lt;"&amp;O161)</f>
        <v>2</v>
      </c>
      <c r="I161" s="2">
        <f>_xlfn.AVERAGEIF(A:A,A161,G:G)</f>
        <v>49.29317878787879</v>
      </c>
      <c r="J161" s="2">
        <f t="shared" si="16"/>
        <v>9.368221212121213</v>
      </c>
      <c r="K161" s="2">
        <f t="shared" si="17"/>
        <v>99.36822121212121</v>
      </c>
      <c r="L161" s="2">
        <f t="shared" si="18"/>
        <v>388.422347745741</v>
      </c>
      <c r="M161" s="2">
        <f>SUMIF(A:A,A161,L:L)</f>
        <v>2856.7872351765445</v>
      </c>
      <c r="N161" s="3">
        <f t="shared" si="19"/>
        <v>0.13596474492848856</v>
      </c>
      <c r="O161" s="7">
        <f t="shared" si="20"/>
        <v>7.354847762381018</v>
      </c>
      <c r="P161" s="3">
        <f t="shared" si="21"/>
        <v>0.13596474492848856</v>
      </c>
      <c r="Q161" s="3">
        <f>IF(ISNUMBER(P161),SUMIF(A:A,A161,P:P),"")</f>
        <v>0.8983941678666626</v>
      </c>
      <c r="R161" s="3">
        <f t="shared" si="22"/>
        <v>0.15134197192236015</v>
      </c>
      <c r="S161" s="8">
        <f t="shared" si="23"/>
        <v>6.60755233527028</v>
      </c>
    </row>
    <row r="162" spans="1:19" ht="15">
      <c r="A162" s="1">
        <v>2</v>
      </c>
      <c r="B162" s="5">
        <v>0.625</v>
      </c>
      <c r="C162" s="1" t="s">
        <v>24</v>
      </c>
      <c r="D162" s="1">
        <v>4</v>
      </c>
      <c r="E162" s="1">
        <v>3</v>
      </c>
      <c r="F162" s="1" t="s">
        <v>41</v>
      </c>
      <c r="G162" s="2">
        <v>55.968199999999904</v>
      </c>
      <c r="H162" s="6">
        <f>1+_xlfn.COUNTIFS(A:A,A162,O:O,"&lt;"&amp;O162)</f>
        <v>3</v>
      </c>
      <c r="I162" s="2">
        <f>_xlfn.AVERAGEIF(A:A,A162,G:G)</f>
        <v>49.29317878787879</v>
      </c>
      <c r="J162" s="2">
        <f t="shared" si="16"/>
        <v>6.675021212121116</v>
      </c>
      <c r="K162" s="2">
        <f t="shared" si="17"/>
        <v>96.67502121212112</v>
      </c>
      <c r="L162" s="2">
        <f t="shared" si="18"/>
        <v>330.46517157569764</v>
      </c>
      <c r="M162" s="2">
        <f>SUMIF(A:A,A162,L:L)</f>
        <v>2856.7872351765445</v>
      </c>
      <c r="N162" s="3">
        <f t="shared" si="19"/>
        <v>0.11567720812616816</v>
      </c>
      <c r="O162" s="7">
        <f t="shared" si="20"/>
        <v>8.64474528905736</v>
      </c>
      <c r="P162" s="3">
        <f t="shared" si="21"/>
        <v>0.11567720812616816</v>
      </c>
      <c r="Q162" s="3">
        <f>IF(ISNUMBER(P162),SUMIF(A:A,A162,P:P),"")</f>
        <v>0.8983941678666626</v>
      </c>
      <c r="R162" s="3">
        <f t="shared" si="22"/>
        <v>0.12875997225233177</v>
      </c>
      <c r="S162" s="8">
        <f t="shared" si="23"/>
        <v>7.766388750381939</v>
      </c>
    </row>
    <row r="163" spans="1:19" ht="15">
      <c r="A163" s="1">
        <v>2</v>
      </c>
      <c r="B163" s="5">
        <v>0.625</v>
      </c>
      <c r="C163" s="1" t="s">
        <v>24</v>
      </c>
      <c r="D163" s="1">
        <v>4</v>
      </c>
      <c r="E163" s="1">
        <v>4</v>
      </c>
      <c r="F163" s="1" t="s">
        <v>42</v>
      </c>
      <c r="G163" s="2">
        <v>55.847500000000004</v>
      </c>
      <c r="H163" s="6">
        <f>1+_xlfn.COUNTIFS(A:A,A163,O:O,"&lt;"&amp;O163)</f>
        <v>4</v>
      </c>
      <c r="I163" s="2">
        <f>_xlfn.AVERAGEIF(A:A,A163,G:G)</f>
        <v>49.29317878787879</v>
      </c>
      <c r="J163" s="2">
        <f t="shared" si="16"/>
        <v>6.554321212121216</v>
      </c>
      <c r="K163" s="2">
        <f t="shared" si="17"/>
        <v>96.55432121212121</v>
      </c>
      <c r="L163" s="2">
        <f t="shared" si="18"/>
        <v>328.08058780291583</v>
      </c>
      <c r="M163" s="2">
        <f>SUMIF(A:A,A163,L:L)</f>
        <v>2856.7872351765445</v>
      </c>
      <c r="N163" s="3">
        <f t="shared" si="19"/>
        <v>0.11484249991149272</v>
      </c>
      <c r="O163" s="7">
        <f t="shared" si="20"/>
        <v>8.707577776264745</v>
      </c>
      <c r="P163" s="3">
        <f t="shared" si="21"/>
        <v>0.11484249991149272</v>
      </c>
      <c r="Q163" s="3">
        <f>IF(ISNUMBER(P163),SUMIF(A:A,A163,P:P),"")</f>
        <v>0.8983941678666626</v>
      </c>
      <c r="R163" s="3">
        <f t="shared" si="22"/>
        <v>0.12783086090618673</v>
      </c>
      <c r="S163" s="8">
        <f t="shared" si="23"/>
        <v>7.8228370904416105</v>
      </c>
    </row>
    <row r="164" spans="1:19" ht="15">
      <c r="A164" s="1">
        <v>2</v>
      </c>
      <c r="B164" s="5">
        <v>0.625</v>
      </c>
      <c r="C164" s="1" t="s">
        <v>24</v>
      </c>
      <c r="D164" s="1">
        <v>4</v>
      </c>
      <c r="E164" s="1">
        <v>7</v>
      </c>
      <c r="F164" s="1" t="s">
        <v>44</v>
      </c>
      <c r="G164" s="2">
        <v>55.2050333333333</v>
      </c>
      <c r="H164" s="6">
        <f>1+_xlfn.COUNTIFS(A:A,A164,O:O,"&lt;"&amp;O164)</f>
        <v>5</v>
      </c>
      <c r="I164" s="2">
        <f>_xlfn.AVERAGEIF(A:A,A164,G:G)</f>
        <v>49.29317878787879</v>
      </c>
      <c r="J164" s="2">
        <f t="shared" si="16"/>
        <v>5.91185454545451</v>
      </c>
      <c r="K164" s="2">
        <f t="shared" si="17"/>
        <v>95.9118545454545</v>
      </c>
      <c r="L164" s="2">
        <f t="shared" si="18"/>
        <v>315.6743905592305</v>
      </c>
      <c r="M164" s="2">
        <f>SUMIF(A:A,A164,L:L)</f>
        <v>2856.7872351765445</v>
      </c>
      <c r="N164" s="3">
        <f t="shared" si="19"/>
        <v>0.11049979034918307</v>
      </c>
      <c r="O164" s="7">
        <f t="shared" si="20"/>
        <v>9.049790925756204</v>
      </c>
      <c r="P164" s="3">
        <f t="shared" si="21"/>
        <v>0.11049979034918307</v>
      </c>
      <c r="Q164" s="3">
        <f>IF(ISNUMBER(P164),SUMIF(A:A,A164,P:P),"")</f>
        <v>0.8983941678666626</v>
      </c>
      <c r="R164" s="3">
        <f t="shared" si="22"/>
        <v>0.12299700321026927</v>
      </c>
      <c r="S164" s="8">
        <f t="shared" si="23"/>
        <v>8.130279388112019</v>
      </c>
    </row>
    <row r="165" spans="1:19" ht="15">
      <c r="A165" s="1">
        <v>2</v>
      </c>
      <c r="B165" s="5">
        <v>0.625</v>
      </c>
      <c r="C165" s="1" t="s">
        <v>24</v>
      </c>
      <c r="D165" s="1">
        <v>4</v>
      </c>
      <c r="E165" s="1">
        <v>13</v>
      </c>
      <c r="F165" s="1" t="s">
        <v>49</v>
      </c>
      <c r="G165" s="2">
        <v>51.7561666666666</v>
      </c>
      <c r="H165" s="6">
        <f>1+_xlfn.COUNTIFS(A:A,A165,O:O,"&lt;"&amp;O165)</f>
        <v>6</v>
      </c>
      <c r="I165" s="2">
        <f>_xlfn.AVERAGEIF(A:A,A165,G:G)</f>
        <v>49.29317878787879</v>
      </c>
      <c r="J165" s="2">
        <f t="shared" si="16"/>
        <v>2.462987878787814</v>
      </c>
      <c r="K165" s="2">
        <f t="shared" si="17"/>
        <v>92.46298787878781</v>
      </c>
      <c r="L165" s="2">
        <f t="shared" si="18"/>
        <v>256.66693528070374</v>
      </c>
      <c r="M165" s="2">
        <f>SUMIF(A:A,A165,L:L)</f>
        <v>2856.7872351765445</v>
      </c>
      <c r="N165" s="3">
        <f t="shared" si="19"/>
        <v>0.08984461009916343</v>
      </c>
      <c r="O165" s="7">
        <f t="shared" si="20"/>
        <v>11.13032822888628</v>
      </c>
      <c r="P165" s="3">
        <f t="shared" si="21"/>
        <v>0.08984461009916343</v>
      </c>
      <c r="Q165" s="3">
        <f>IF(ISNUMBER(P165),SUMIF(A:A,A165,P:P),"")</f>
        <v>0.8983941678666626</v>
      </c>
      <c r="R165" s="3">
        <f t="shared" si="22"/>
        <v>0.10000578066141003</v>
      </c>
      <c r="S165" s="8">
        <f t="shared" si="23"/>
        <v>9.999421967273111</v>
      </c>
    </row>
    <row r="166" spans="1:19" ht="15">
      <c r="A166" s="1">
        <v>2</v>
      </c>
      <c r="B166" s="5">
        <v>0.625</v>
      </c>
      <c r="C166" s="1" t="s">
        <v>24</v>
      </c>
      <c r="D166" s="1">
        <v>4</v>
      </c>
      <c r="E166" s="1">
        <v>2</v>
      </c>
      <c r="F166" s="1" t="s">
        <v>40</v>
      </c>
      <c r="G166" s="2">
        <v>48.6409666666666</v>
      </c>
      <c r="H166" s="6">
        <f>1+_xlfn.COUNTIFS(A:A,A166,O:O,"&lt;"&amp;O166)</f>
        <v>7</v>
      </c>
      <c r="I166" s="2">
        <f>_xlfn.AVERAGEIF(A:A,A166,G:G)</f>
        <v>49.29317878787879</v>
      </c>
      <c r="J166" s="2">
        <f t="shared" si="16"/>
        <v>-0.6522121212121874</v>
      </c>
      <c r="K166" s="2">
        <f t="shared" si="17"/>
        <v>89.34778787878781</v>
      </c>
      <c r="L166" s="2">
        <f t="shared" si="18"/>
        <v>212.90951701895366</v>
      </c>
      <c r="M166" s="2">
        <f>SUMIF(A:A,A166,L:L)</f>
        <v>2856.7872351765445</v>
      </c>
      <c r="N166" s="3">
        <f t="shared" si="19"/>
        <v>0.07452760723561418</v>
      </c>
      <c r="O166" s="7">
        <f t="shared" si="20"/>
        <v>13.41784658185208</v>
      </c>
      <c r="P166" s="3">
        <f t="shared" si="21"/>
        <v>0.07452760723561418</v>
      </c>
      <c r="Q166" s="3">
        <f>IF(ISNUMBER(P166),SUMIF(A:A,A166,P:P),"")</f>
        <v>0.8983941678666626</v>
      </c>
      <c r="R166" s="3">
        <f t="shared" si="22"/>
        <v>0.08295646821994439</v>
      </c>
      <c r="S166" s="8">
        <f t="shared" si="23"/>
        <v>12.054515114465541</v>
      </c>
    </row>
    <row r="167" spans="1:19" ht="15">
      <c r="A167" s="1">
        <v>2</v>
      </c>
      <c r="B167" s="5">
        <v>0.625</v>
      </c>
      <c r="C167" s="1" t="s">
        <v>24</v>
      </c>
      <c r="D167" s="1">
        <v>4</v>
      </c>
      <c r="E167" s="1">
        <v>9</v>
      </c>
      <c r="F167" s="1" t="s">
        <v>45</v>
      </c>
      <c r="G167" s="2">
        <v>45.7121666666667</v>
      </c>
      <c r="H167" s="6">
        <f>1+_xlfn.COUNTIFS(A:A,A167,O:O,"&lt;"&amp;O167)</f>
        <v>8</v>
      </c>
      <c r="I167" s="2">
        <f>_xlfn.AVERAGEIF(A:A,A167,G:G)</f>
        <v>49.29317878787879</v>
      </c>
      <c r="J167" s="2">
        <f t="shared" si="16"/>
        <v>-3.5810121212120904</v>
      </c>
      <c r="K167" s="2">
        <f t="shared" si="17"/>
        <v>86.4189878787879</v>
      </c>
      <c r="L167" s="2">
        <f t="shared" si="18"/>
        <v>178.59832193316208</v>
      </c>
      <c r="M167" s="2">
        <f>SUMIF(A:A,A167,L:L)</f>
        <v>2856.7872351765445</v>
      </c>
      <c r="N167" s="3">
        <f t="shared" si="19"/>
        <v>0.06251719404722313</v>
      </c>
      <c r="O167" s="7">
        <f t="shared" si="20"/>
        <v>15.995599534499865</v>
      </c>
      <c r="P167" s="3">
        <f t="shared" si="21"/>
        <v>0.06251719404722313</v>
      </c>
      <c r="Q167" s="3">
        <f>IF(ISNUMBER(P167),SUMIF(A:A,A167,P:P),"")</f>
        <v>0.8983941678666626</v>
      </c>
      <c r="R167" s="3">
        <f t="shared" si="22"/>
        <v>0.06958771136691282</v>
      </c>
      <c r="S167" s="8">
        <f t="shared" si="23"/>
        <v>14.37035333332538</v>
      </c>
    </row>
    <row r="168" spans="1:19" ht="15">
      <c r="A168" s="1">
        <v>2</v>
      </c>
      <c r="B168" s="5">
        <v>0.625</v>
      </c>
      <c r="C168" s="1" t="s">
        <v>24</v>
      </c>
      <c r="D168" s="1">
        <v>4</v>
      </c>
      <c r="E168" s="1">
        <v>1</v>
      </c>
      <c r="F168" s="1" t="s">
        <v>39</v>
      </c>
      <c r="G168" s="2">
        <v>37.4459666666667</v>
      </c>
      <c r="H168" s="6">
        <f>1+_xlfn.COUNTIFS(A:A,A168,O:O,"&lt;"&amp;O168)</f>
        <v>9</v>
      </c>
      <c r="I168" s="2">
        <f>_xlfn.AVERAGEIF(A:A,A168,G:G)</f>
        <v>49.29317878787879</v>
      </c>
      <c r="J168" s="2">
        <f aca="true" t="shared" si="24" ref="J168:J222">G168-I168</f>
        <v>-11.847212121212088</v>
      </c>
      <c r="K168" s="2">
        <f aca="true" t="shared" si="25" ref="K168:K222">90+J168</f>
        <v>78.1527878787879</v>
      </c>
      <c r="L168" s="2">
        <f aca="true" t="shared" si="26" ref="L168:L222">EXP(0.06*K168)</f>
        <v>108.76257252668013</v>
      </c>
      <c r="M168" s="2">
        <f>SUMIF(A:A,A168,L:L)</f>
        <v>2856.7872351765445</v>
      </c>
      <c r="N168" s="3">
        <f aca="true" t="shared" si="27" ref="N168:N222">L168/M168</f>
        <v>0.038071639073239835</v>
      </c>
      <c r="O168" s="7">
        <f aca="true" t="shared" si="28" ref="O168:O222">1/N168</f>
        <v>26.266271280736365</v>
      </c>
      <c r="P168" s="3">
        <f aca="true" t="shared" si="29" ref="P168:P222">IF(O168&gt;21,"",N168)</f>
      </c>
      <c r="Q168" s="3">
        <f>IF(ISNUMBER(P168),SUMIF(A:A,A168,P:P),"")</f>
      </c>
      <c r="R168" s="3">
        <f aca="true" t="shared" si="30" ref="R168:R222">_xlfn.IFERROR(P168*(1/Q168),"")</f>
      </c>
      <c r="S168" s="8">
        <f aca="true" t="shared" si="31" ref="S168:S222">_xlfn.IFERROR(1/R168,"")</f>
      </c>
    </row>
    <row r="169" spans="1:19" ht="15">
      <c r="A169" s="1">
        <v>2</v>
      </c>
      <c r="B169" s="5">
        <v>0.625</v>
      </c>
      <c r="C169" s="1" t="s">
        <v>24</v>
      </c>
      <c r="D169" s="1">
        <v>4</v>
      </c>
      <c r="E169" s="1">
        <v>11</v>
      </c>
      <c r="F169" s="1" t="s">
        <v>47</v>
      </c>
      <c r="G169" s="2">
        <v>31.2840666666667</v>
      </c>
      <c r="H169" s="6">
        <f>1+_xlfn.COUNTIFS(A:A,A169,O:O,"&lt;"&amp;O169)</f>
        <v>11</v>
      </c>
      <c r="I169" s="2">
        <f>_xlfn.AVERAGEIF(A:A,A169,G:G)</f>
        <v>49.29317878787879</v>
      </c>
      <c r="J169" s="2">
        <f t="shared" si="24"/>
        <v>-18.009112121212087</v>
      </c>
      <c r="K169" s="2">
        <f t="shared" si="25"/>
        <v>71.99088787878792</v>
      </c>
      <c r="L169" s="2">
        <f t="shared" si="26"/>
        <v>75.14753185363256</v>
      </c>
      <c r="M169" s="2">
        <f>SUMIF(A:A,A169,L:L)</f>
        <v>2856.7872351765445</v>
      </c>
      <c r="N169" s="3">
        <f t="shared" si="27"/>
        <v>0.026304910260140032</v>
      </c>
      <c r="O169" s="7">
        <f t="shared" si="28"/>
        <v>38.015716081544866</v>
      </c>
      <c r="P169" s="3">
        <f t="shared" si="29"/>
      </c>
      <c r="Q169" s="3">
        <f>IF(ISNUMBER(P169),SUMIF(A:A,A169,P:P),"")</f>
      </c>
      <c r="R169" s="3">
        <f t="shared" si="30"/>
      </c>
      <c r="S169" s="8">
        <f t="shared" si="31"/>
      </c>
    </row>
    <row r="170" spans="1:19" ht="15">
      <c r="A170" s="1">
        <v>2</v>
      </c>
      <c r="B170" s="5">
        <v>0.625</v>
      </c>
      <c r="C170" s="1" t="s">
        <v>24</v>
      </c>
      <c r="D170" s="1">
        <v>4</v>
      </c>
      <c r="E170" s="1">
        <v>12</v>
      </c>
      <c r="F170" s="1" t="s">
        <v>48</v>
      </c>
      <c r="G170" s="2">
        <v>37.0730666666667</v>
      </c>
      <c r="H170" s="6">
        <f>1+_xlfn.COUNTIFS(A:A,A170,O:O,"&lt;"&amp;O170)</f>
        <v>10</v>
      </c>
      <c r="I170" s="2">
        <f>_xlfn.AVERAGEIF(A:A,A170,G:G)</f>
        <v>49.29317878787879</v>
      </c>
      <c r="J170" s="2">
        <f t="shared" si="24"/>
        <v>-12.22011212121209</v>
      </c>
      <c r="K170" s="2">
        <f t="shared" si="25"/>
        <v>77.77988787878792</v>
      </c>
      <c r="L170" s="2">
        <f t="shared" si="26"/>
        <v>106.35613987769656</v>
      </c>
      <c r="M170" s="2">
        <f>SUMIF(A:A,A170,L:L)</f>
        <v>2856.7872351765445</v>
      </c>
      <c r="N170" s="3">
        <f t="shared" si="27"/>
        <v>0.0372292827999576</v>
      </c>
      <c r="O170" s="7">
        <f t="shared" si="28"/>
        <v>26.860576535230457</v>
      </c>
      <c r="P170" s="3">
        <f t="shared" si="29"/>
      </c>
      <c r="Q170" s="3">
        <f>IF(ISNUMBER(P170),SUMIF(A:A,A170,P:P),"")</f>
      </c>
      <c r="R170" s="3">
        <f t="shared" si="30"/>
      </c>
      <c r="S170" s="8">
        <f t="shared" si="31"/>
      </c>
    </row>
    <row r="171" spans="1:19" ht="15">
      <c r="A171" s="1">
        <v>41</v>
      </c>
      <c r="B171" s="5">
        <v>0.6284722222222222</v>
      </c>
      <c r="C171" s="1" t="s">
        <v>393</v>
      </c>
      <c r="D171" s="1">
        <v>6</v>
      </c>
      <c r="E171" s="1">
        <v>2</v>
      </c>
      <c r="F171" s="1" t="s">
        <v>415</v>
      </c>
      <c r="G171" s="2">
        <v>72.406</v>
      </c>
      <c r="H171" s="6">
        <f>1+_xlfn.COUNTIFS(A:A,A171,O:O,"&lt;"&amp;O171)</f>
        <v>1</v>
      </c>
      <c r="I171" s="2">
        <f>_xlfn.AVERAGEIF(A:A,A171,G:G)</f>
        <v>49.58751904761907</v>
      </c>
      <c r="J171" s="2">
        <f t="shared" si="24"/>
        <v>22.818480952380938</v>
      </c>
      <c r="K171" s="2">
        <f t="shared" si="25"/>
        <v>112.81848095238094</v>
      </c>
      <c r="L171" s="2">
        <f t="shared" si="26"/>
        <v>870.5357764872451</v>
      </c>
      <c r="M171" s="2">
        <f>SUMIF(A:A,A171,L:L)</f>
        <v>2427.781069436541</v>
      </c>
      <c r="N171" s="3">
        <f t="shared" si="27"/>
        <v>0.3585726025490783</v>
      </c>
      <c r="O171" s="7">
        <f t="shared" si="28"/>
        <v>2.788835490751496</v>
      </c>
      <c r="P171" s="3">
        <f t="shared" si="29"/>
        <v>0.3585726025490783</v>
      </c>
      <c r="Q171" s="3">
        <f>IF(ISNUMBER(P171),SUMIF(A:A,A171,P:P),"")</f>
        <v>0.9621338334052704</v>
      </c>
      <c r="R171" s="3">
        <f t="shared" si="30"/>
        <v>0.3726847451980625</v>
      </c>
      <c r="S171" s="8">
        <f t="shared" si="31"/>
        <v>2.6832329814534055</v>
      </c>
    </row>
    <row r="172" spans="1:19" ht="15">
      <c r="A172" s="1">
        <v>41</v>
      </c>
      <c r="B172" s="5">
        <v>0.6284722222222222</v>
      </c>
      <c r="C172" s="1" t="s">
        <v>393</v>
      </c>
      <c r="D172" s="1">
        <v>6</v>
      </c>
      <c r="E172" s="1">
        <v>3</v>
      </c>
      <c r="F172" s="1" t="s">
        <v>416</v>
      </c>
      <c r="G172" s="2">
        <v>63.719800000000006</v>
      </c>
      <c r="H172" s="6">
        <f>1+_xlfn.COUNTIFS(A:A,A172,O:O,"&lt;"&amp;O172)</f>
        <v>2</v>
      </c>
      <c r="I172" s="2">
        <f>_xlfn.AVERAGEIF(A:A,A172,G:G)</f>
        <v>49.58751904761907</v>
      </c>
      <c r="J172" s="2">
        <f t="shared" si="24"/>
        <v>14.132280952380938</v>
      </c>
      <c r="K172" s="2">
        <f t="shared" si="25"/>
        <v>104.13228095238094</v>
      </c>
      <c r="L172" s="2">
        <f t="shared" si="26"/>
        <v>516.945191927354</v>
      </c>
      <c r="M172" s="2">
        <f>SUMIF(A:A,A172,L:L)</f>
        <v>2427.781069436541</v>
      </c>
      <c r="N172" s="3">
        <f t="shared" si="27"/>
        <v>0.21292908097653582</v>
      </c>
      <c r="O172" s="7">
        <f t="shared" si="28"/>
        <v>4.696399361767767</v>
      </c>
      <c r="P172" s="3">
        <f t="shared" si="29"/>
        <v>0.21292908097653582</v>
      </c>
      <c r="Q172" s="3">
        <f>IF(ISNUMBER(P172),SUMIF(A:A,A172,P:P),"")</f>
        <v>0.9621338334052704</v>
      </c>
      <c r="R172" s="3">
        <f t="shared" si="30"/>
        <v>0.2213092124854586</v>
      </c>
      <c r="S172" s="8">
        <f t="shared" si="31"/>
        <v>4.518564721139687</v>
      </c>
    </row>
    <row r="173" spans="1:19" ht="15">
      <c r="A173" s="1">
        <v>41</v>
      </c>
      <c r="B173" s="5">
        <v>0.6284722222222222</v>
      </c>
      <c r="C173" s="1" t="s">
        <v>393</v>
      </c>
      <c r="D173" s="1">
        <v>6</v>
      </c>
      <c r="E173" s="1">
        <v>1</v>
      </c>
      <c r="F173" s="1" t="s">
        <v>414</v>
      </c>
      <c r="G173" s="2">
        <v>60.8109666666667</v>
      </c>
      <c r="H173" s="6">
        <f>1+_xlfn.COUNTIFS(A:A,A173,O:O,"&lt;"&amp;O173)</f>
        <v>3</v>
      </c>
      <c r="I173" s="2">
        <f>_xlfn.AVERAGEIF(A:A,A173,G:G)</f>
        <v>49.58751904761907</v>
      </c>
      <c r="J173" s="2">
        <f t="shared" si="24"/>
        <v>11.223447619047633</v>
      </c>
      <c r="K173" s="2">
        <f t="shared" si="25"/>
        <v>101.22344761904763</v>
      </c>
      <c r="L173" s="2">
        <f t="shared" si="26"/>
        <v>434.1572766911885</v>
      </c>
      <c r="M173" s="2">
        <f>SUMIF(A:A,A173,L:L)</f>
        <v>2427.781069436541</v>
      </c>
      <c r="N173" s="3">
        <f t="shared" si="27"/>
        <v>0.17882884175876335</v>
      </c>
      <c r="O173" s="7">
        <f t="shared" si="28"/>
        <v>5.591939142283215</v>
      </c>
      <c r="P173" s="3">
        <f t="shared" si="29"/>
        <v>0.17882884175876335</v>
      </c>
      <c r="Q173" s="3">
        <f>IF(ISNUMBER(P173),SUMIF(A:A,A173,P:P),"")</f>
        <v>0.9621338334052704</v>
      </c>
      <c r="R173" s="3">
        <f t="shared" si="30"/>
        <v>0.18586690910331702</v>
      </c>
      <c r="S173" s="8">
        <f t="shared" si="31"/>
        <v>5.38019384313393</v>
      </c>
    </row>
    <row r="174" spans="1:19" ht="15">
      <c r="A174" s="1">
        <v>12</v>
      </c>
      <c r="B174" s="5">
        <v>0.6284722222222222</v>
      </c>
      <c r="C174" s="1" t="s">
        <v>93</v>
      </c>
      <c r="D174" s="1">
        <v>7</v>
      </c>
      <c r="E174" s="1">
        <v>10</v>
      </c>
      <c r="F174" s="1" t="s">
        <v>156</v>
      </c>
      <c r="G174" s="2">
        <v>62.232633333333396</v>
      </c>
      <c r="H174" s="6">
        <f>1+_xlfn.COUNTIFS(A:A,A174,O:O,"&lt;"&amp;O174)</f>
        <v>1</v>
      </c>
      <c r="I174" s="2">
        <f>_xlfn.AVERAGEIF(A:A,A174,G:G)</f>
        <v>50.304713888888905</v>
      </c>
      <c r="J174" s="2">
        <f t="shared" si="24"/>
        <v>11.927919444444491</v>
      </c>
      <c r="K174" s="2">
        <f t="shared" si="25"/>
        <v>101.92791944444448</v>
      </c>
      <c r="L174" s="2">
        <f t="shared" si="26"/>
        <v>452.90172831702586</v>
      </c>
      <c r="M174" s="2">
        <f>SUMIF(A:A,A174,L:L)</f>
        <v>3034.4341477026</v>
      </c>
      <c r="N174" s="3">
        <f t="shared" si="27"/>
        <v>0.14925409689972088</v>
      </c>
      <c r="O174" s="7">
        <f t="shared" si="28"/>
        <v>6.699983590211721</v>
      </c>
      <c r="P174" s="3">
        <f t="shared" si="29"/>
        <v>0.14925409689972088</v>
      </c>
      <c r="Q174" s="3">
        <f>IF(ISNUMBER(P174),SUMIF(A:A,A174,P:P),"")</f>
        <v>0.8967655221464974</v>
      </c>
      <c r="R174" s="3">
        <f t="shared" si="30"/>
        <v>0.16643603396177228</v>
      </c>
      <c r="S174" s="8">
        <f t="shared" si="31"/>
        <v>6.008314282649177</v>
      </c>
    </row>
    <row r="175" spans="1:19" ht="15">
      <c r="A175" s="1">
        <v>12</v>
      </c>
      <c r="B175" s="5">
        <v>0.6284722222222222</v>
      </c>
      <c r="C175" s="1" t="s">
        <v>93</v>
      </c>
      <c r="D175" s="1">
        <v>7</v>
      </c>
      <c r="E175" s="1">
        <v>4</v>
      </c>
      <c r="F175" s="1" t="s">
        <v>150</v>
      </c>
      <c r="G175" s="2">
        <v>57.7154333333333</v>
      </c>
      <c r="H175" s="6">
        <f>1+_xlfn.COUNTIFS(A:A,A175,O:O,"&lt;"&amp;O175)</f>
        <v>2</v>
      </c>
      <c r="I175" s="2">
        <f>_xlfn.AVERAGEIF(A:A,A175,G:G)</f>
        <v>50.304713888888905</v>
      </c>
      <c r="J175" s="2">
        <f t="shared" si="24"/>
        <v>7.410719444444396</v>
      </c>
      <c r="K175" s="2">
        <f t="shared" si="25"/>
        <v>97.4107194444444</v>
      </c>
      <c r="L175" s="2">
        <f t="shared" si="26"/>
        <v>345.37927695122875</v>
      </c>
      <c r="M175" s="2">
        <f>SUMIF(A:A,A175,L:L)</f>
        <v>3034.4341477026</v>
      </c>
      <c r="N175" s="3">
        <f t="shared" si="27"/>
        <v>0.11381999415367731</v>
      </c>
      <c r="O175" s="7">
        <f t="shared" si="28"/>
        <v>8.78580259501526</v>
      </c>
      <c r="P175" s="3">
        <f t="shared" si="29"/>
        <v>0.11381999415367731</v>
      </c>
      <c r="Q175" s="3">
        <f>IF(ISNUMBER(P175),SUMIF(A:A,A175,P:P),"")</f>
        <v>0.8967655221464974</v>
      </c>
      <c r="R175" s="3">
        <f t="shared" si="30"/>
        <v>0.12692280350078342</v>
      </c>
      <c r="S175" s="8">
        <f t="shared" si="31"/>
        <v>7.878804851594912</v>
      </c>
    </row>
    <row r="176" spans="1:19" ht="15">
      <c r="A176" s="1">
        <v>12</v>
      </c>
      <c r="B176" s="5">
        <v>0.6284722222222222</v>
      </c>
      <c r="C176" s="1" t="s">
        <v>93</v>
      </c>
      <c r="D176" s="1">
        <v>7</v>
      </c>
      <c r="E176" s="1">
        <v>1</v>
      </c>
      <c r="F176" s="1" t="s">
        <v>148</v>
      </c>
      <c r="G176" s="2">
        <v>56.8905</v>
      </c>
      <c r="H176" s="6">
        <f>1+_xlfn.COUNTIFS(A:A,A176,O:O,"&lt;"&amp;O176)</f>
        <v>3</v>
      </c>
      <c r="I176" s="2">
        <f>_xlfn.AVERAGEIF(A:A,A176,G:G)</f>
        <v>50.304713888888905</v>
      </c>
      <c r="J176" s="2">
        <f t="shared" si="24"/>
        <v>6.585786111111098</v>
      </c>
      <c r="K176" s="2">
        <f t="shared" si="25"/>
        <v>96.5857861111111</v>
      </c>
      <c r="L176" s="2">
        <f t="shared" si="26"/>
        <v>328.7005541875143</v>
      </c>
      <c r="M176" s="2">
        <f>SUMIF(A:A,A176,L:L)</f>
        <v>3034.4341477026</v>
      </c>
      <c r="N176" s="3">
        <f t="shared" si="27"/>
        <v>0.10832350882828573</v>
      </c>
      <c r="O176" s="7">
        <f t="shared" si="28"/>
        <v>9.231606424282273</v>
      </c>
      <c r="P176" s="3">
        <f t="shared" si="29"/>
        <v>0.10832350882828573</v>
      </c>
      <c r="Q176" s="3">
        <f>IF(ISNUMBER(P176),SUMIF(A:A,A176,P:P),"")</f>
        <v>0.8967655221464974</v>
      </c>
      <c r="R176" s="3">
        <f t="shared" si="30"/>
        <v>0.12079356995015002</v>
      </c>
      <c r="S176" s="8">
        <f t="shared" si="31"/>
        <v>8.278586355322451</v>
      </c>
    </row>
    <row r="177" spans="1:19" ht="15">
      <c r="A177" s="1">
        <v>41</v>
      </c>
      <c r="B177" s="5">
        <v>0.6284722222222222</v>
      </c>
      <c r="C177" s="1" t="s">
        <v>393</v>
      </c>
      <c r="D177" s="1">
        <v>6</v>
      </c>
      <c r="E177" s="1">
        <v>7</v>
      </c>
      <c r="F177" s="1" t="s">
        <v>419</v>
      </c>
      <c r="G177" s="2">
        <v>52.81550000000001</v>
      </c>
      <c r="H177" s="6">
        <f>1+_xlfn.COUNTIFS(A:A,A177,O:O,"&lt;"&amp;O177)</f>
        <v>4</v>
      </c>
      <c r="I177" s="2">
        <f>_xlfn.AVERAGEIF(A:A,A177,G:G)</f>
        <v>49.58751904761907</v>
      </c>
      <c r="J177" s="2">
        <f t="shared" si="24"/>
        <v>3.227980952380939</v>
      </c>
      <c r="K177" s="2">
        <f t="shared" si="25"/>
        <v>93.22798095238093</v>
      </c>
      <c r="L177" s="2">
        <f t="shared" si="26"/>
        <v>268.72239479999837</v>
      </c>
      <c r="M177" s="2">
        <f>SUMIF(A:A,A177,L:L)</f>
        <v>2427.781069436541</v>
      </c>
      <c r="N177" s="3">
        <f t="shared" si="27"/>
        <v>0.1106864198683144</v>
      </c>
      <c r="O177" s="7">
        <f t="shared" si="28"/>
        <v>9.03453197953026</v>
      </c>
      <c r="P177" s="3">
        <f t="shared" si="29"/>
        <v>0.1106864198683144</v>
      </c>
      <c r="Q177" s="3">
        <f>IF(ISNUMBER(P177),SUMIF(A:A,A177,P:P),"")</f>
        <v>0.9621338334052704</v>
      </c>
      <c r="R177" s="3">
        <f t="shared" si="30"/>
        <v>0.1150426437833114</v>
      </c>
      <c r="S177" s="8">
        <f t="shared" si="31"/>
        <v>8.692428886487955</v>
      </c>
    </row>
    <row r="178" spans="1:19" ht="15">
      <c r="A178" s="1">
        <v>12</v>
      </c>
      <c r="B178" s="5">
        <v>0.6284722222222222</v>
      </c>
      <c r="C178" s="1" t="s">
        <v>93</v>
      </c>
      <c r="D178" s="1">
        <v>7</v>
      </c>
      <c r="E178" s="1">
        <v>9</v>
      </c>
      <c r="F178" s="1" t="s">
        <v>155</v>
      </c>
      <c r="G178" s="2">
        <v>55.3001666666667</v>
      </c>
      <c r="H178" s="6">
        <f>1+_xlfn.COUNTIFS(A:A,A178,O:O,"&lt;"&amp;O178)</f>
        <v>4</v>
      </c>
      <c r="I178" s="2">
        <f>_xlfn.AVERAGEIF(A:A,A178,G:G)</f>
        <v>50.304713888888905</v>
      </c>
      <c r="J178" s="2">
        <f t="shared" si="24"/>
        <v>4.995452777777793</v>
      </c>
      <c r="K178" s="2">
        <f t="shared" si="25"/>
        <v>94.99545277777779</v>
      </c>
      <c r="L178" s="2">
        <f t="shared" si="26"/>
        <v>298.7858711003683</v>
      </c>
      <c r="M178" s="2">
        <f>SUMIF(A:A,A178,L:L)</f>
        <v>3034.4341477026</v>
      </c>
      <c r="N178" s="3">
        <f t="shared" si="27"/>
        <v>0.0984651030659479</v>
      </c>
      <c r="O178" s="7">
        <f t="shared" si="28"/>
        <v>10.155882326454693</v>
      </c>
      <c r="P178" s="3">
        <f t="shared" si="29"/>
        <v>0.0984651030659479</v>
      </c>
      <c r="Q178" s="3">
        <f>IF(ISNUMBER(P178),SUMIF(A:A,A178,P:P),"")</f>
        <v>0.8967655221464974</v>
      </c>
      <c r="R178" s="3">
        <f t="shared" si="30"/>
        <v>0.10980027736822652</v>
      </c>
      <c r="S178" s="8">
        <f t="shared" si="31"/>
        <v>9.107445117341527</v>
      </c>
    </row>
    <row r="179" spans="1:19" ht="15">
      <c r="A179" s="1">
        <v>41</v>
      </c>
      <c r="B179" s="5">
        <v>0.6284722222222222</v>
      </c>
      <c r="C179" s="1" t="s">
        <v>393</v>
      </c>
      <c r="D179" s="1">
        <v>6</v>
      </c>
      <c r="E179" s="1">
        <v>5</v>
      </c>
      <c r="F179" s="1" t="s">
        <v>417</v>
      </c>
      <c r="G179" s="2">
        <v>51.308433333333305</v>
      </c>
      <c r="H179" s="6">
        <f>1+_xlfn.COUNTIFS(A:A,A179,O:O,"&lt;"&amp;O179)</f>
        <v>5</v>
      </c>
      <c r="I179" s="2">
        <f>_xlfn.AVERAGEIF(A:A,A179,G:G)</f>
        <v>49.58751904761907</v>
      </c>
      <c r="J179" s="2">
        <f t="shared" si="24"/>
        <v>1.7209142857142368</v>
      </c>
      <c r="K179" s="2">
        <f t="shared" si="25"/>
        <v>91.72091428571423</v>
      </c>
      <c r="L179" s="2">
        <f t="shared" si="26"/>
        <v>245.48966709994022</v>
      </c>
      <c r="M179" s="2">
        <f>SUMIF(A:A,A179,L:L)</f>
        <v>2427.781069436541</v>
      </c>
      <c r="N179" s="3">
        <f t="shared" si="27"/>
        <v>0.10111688825257849</v>
      </c>
      <c r="O179" s="7">
        <f t="shared" si="28"/>
        <v>9.889544835498832</v>
      </c>
      <c r="P179" s="3">
        <f t="shared" si="29"/>
        <v>0.10111688825257849</v>
      </c>
      <c r="Q179" s="3">
        <f>IF(ISNUMBER(P179),SUMIF(A:A,A179,P:P),"")</f>
        <v>0.9621338334052704</v>
      </c>
      <c r="R179" s="3">
        <f t="shared" si="30"/>
        <v>0.10509648942985045</v>
      </c>
      <c r="S179" s="8">
        <f t="shared" si="31"/>
        <v>9.515065683211784</v>
      </c>
    </row>
    <row r="180" spans="1:19" ht="15">
      <c r="A180" s="1">
        <v>12</v>
      </c>
      <c r="B180" s="5">
        <v>0.6284722222222222</v>
      </c>
      <c r="C180" s="1" t="s">
        <v>93</v>
      </c>
      <c r="D180" s="1">
        <v>7</v>
      </c>
      <c r="E180" s="1">
        <v>5</v>
      </c>
      <c r="F180" s="1" t="s">
        <v>151</v>
      </c>
      <c r="G180" s="2">
        <v>54.6952</v>
      </c>
      <c r="H180" s="6">
        <f>1+_xlfn.COUNTIFS(A:A,A180,O:O,"&lt;"&amp;O180)</f>
        <v>5</v>
      </c>
      <c r="I180" s="2">
        <f>_xlfn.AVERAGEIF(A:A,A180,G:G)</f>
        <v>50.304713888888905</v>
      </c>
      <c r="J180" s="2">
        <f t="shared" si="24"/>
        <v>4.390486111111095</v>
      </c>
      <c r="K180" s="2">
        <f t="shared" si="25"/>
        <v>94.3904861111111</v>
      </c>
      <c r="L180" s="2">
        <f t="shared" si="26"/>
        <v>288.1350133578471</v>
      </c>
      <c r="M180" s="2">
        <f>SUMIF(A:A,A180,L:L)</f>
        <v>3034.4341477026</v>
      </c>
      <c r="N180" s="3">
        <f t="shared" si="27"/>
        <v>0.09495510508145215</v>
      </c>
      <c r="O180" s="7">
        <f t="shared" si="28"/>
        <v>10.531292647638098</v>
      </c>
      <c r="P180" s="3">
        <f t="shared" si="29"/>
        <v>0.09495510508145215</v>
      </c>
      <c r="Q180" s="3">
        <f>IF(ISNUMBER(P180),SUMIF(A:A,A180,P:P),"")</f>
        <v>0.8967655221464974</v>
      </c>
      <c r="R180" s="3">
        <f t="shared" si="30"/>
        <v>0.10588621299151607</v>
      </c>
      <c r="S180" s="8">
        <f t="shared" si="31"/>
        <v>9.444100150036748</v>
      </c>
    </row>
    <row r="181" spans="1:19" ht="15">
      <c r="A181" s="1">
        <v>12</v>
      </c>
      <c r="B181" s="5">
        <v>0.6284722222222222</v>
      </c>
      <c r="C181" s="1" t="s">
        <v>93</v>
      </c>
      <c r="D181" s="1">
        <v>7</v>
      </c>
      <c r="E181" s="1">
        <v>7</v>
      </c>
      <c r="F181" s="1" t="s">
        <v>153</v>
      </c>
      <c r="G181" s="2">
        <v>54.384266666666704</v>
      </c>
      <c r="H181" s="6">
        <f>1+_xlfn.COUNTIFS(A:A,A181,O:O,"&lt;"&amp;O181)</f>
        <v>6</v>
      </c>
      <c r="I181" s="2">
        <f>_xlfn.AVERAGEIF(A:A,A181,G:G)</f>
        <v>50.304713888888905</v>
      </c>
      <c r="J181" s="2">
        <f t="shared" si="24"/>
        <v>4.079552777777799</v>
      </c>
      <c r="K181" s="2">
        <f t="shared" si="25"/>
        <v>94.07955277777779</v>
      </c>
      <c r="L181" s="2">
        <f t="shared" si="26"/>
        <v>282.8093983479588</v>
      </c>
      <c r="M181" s="2">
        <f>SUMIF(A:A,A181,L:L)</f>
        <v>3034.4341477026</v>
      </c>
      <c r="N181" s="3">
        <f t="shared" si="27"/>
        <v>0.09320004474708293</v>
      </c>
      <c r="O181" s="7">
        <f t="shared" si="28"/>
        <v>10.729608582417542</v>
      </c>
      <c r="P181" s="3">
        <f t="shared" si="29"/>
        <v>0.09320004474708293</v>
      </c>
      <c r="Q181" s="3">
        <f>IF(ISNUMBER(P181),SUMIF(A:A,A181,P:P),"")</f>
        <v>0.8967655221464974</v>
      </c>
      <c r="R181" s="3">
        <f t="shared" si="30"/>
        <v>0.10392911239941448</v>
      </c>
      <c r="S181" s="8">
        <f t="shared" si="31"/>
        <v>9.621943042839206</v>
      </c>
    </row>
    <row r="182" spans="1:19" ht="15">
      <c r="A182" s="1">
        <v>12</v>
      </c>
      <c r="B182" s="5">
        <v>0.6284722222222222</v>
      </c>
      <c r="C182" s="1" t="s">
        <v>93</v>
      </c>
      <c r="D182" s="1">
        <v>7</v>
      </c>
      <c r="E182" s="1">
        <v>3</v>
      </c>
      <c r="F182" s="1" t="s">
        <v>149</v>
      </c>
      <c r="G182" s="2">
        <v>53.8643</v>
      </c>
      <c r="H182" s="6">
        <f>1+_xlfn.COUNTIFS(A:A,A182,O:O,"&lt;"&amp;O182)</f>
        <v>7</v>
      </c>
      <c r="I182" s="2">
        <f>_xlfn.AVERAGEIF(A:A,A182,G:G)</f>
        <v>50.304713888888905</v>
      </c>
      <c r="J182" s="2">
        <f t="shared" si="24"/>
        <v>3.559586111111095</v>
      </c>
      <c r="K182" s="2">
        <f t="shared" si="25"/>
        <v>93.55958611111109</v>
      </c>
      <c r="L182" s="2">
        <f t="shared" si="26"/>
        <v>274.1225219016322</v>
      </c>
      <c r="M182" s="2">
        <f>SUMIF(A:A,A182,L:L)</f>
        <v>3034.4341477026</v>
      </c>
      <c r="N182" s="3">
        <f t="shared" si="27"/>
        <v>0.09033727823988964</v>
      </c>
      <c r="O182" s="7">
        <f t="shared" si="28"/>
        <v>11.069627284369925</v>
      </c>
      <c r="P182" s="3">
        <f t="shared" si="29"/>
        <v>0.09033727823988964</v>
      </c>
      <c r="Q182" s="3">
        <f>IF(ISNUMBER(P182),SUMIF(A:A,A182,P:P),"")</f>
        <v>0.8967655221464974</v>
      </c>
      <c r="R182" s="3">
        <f t="shared" si="30"/>
        <v>0.10073678794391916</v>
      </c>
      <c r="S182" s="8">
        <f t="shared" si="31"/>
        <v>9.92686009163511</v>
      </c>
    </row>
    <row r="183" spans="1:19" ht="15">
      <c r="A183" s="1">
        <v>12</v>
      </c>
      <c r="B183" s="5">
        <v>0.6284722222222222</v>
      </c>
      <c r="C183" s="1" t="s">
        <v>93</v>
      </c>
      <c r="D183" s="1">
        <v>7</v>
      </c>
      <c r="E183" s="1">
        <v>12</v>
      </c>
      <c r="F183" s="1" t="s">
        <v>158</v>
      </c>
      <c r="G183" s="2">
        <v>53.2518666666667</v>
      </c>
      <c r="H183" s="6">
        <f>1+_xlfn.COUNTIFS(A:A,A183,O:O,"&lt;"&amp;O183)</f>
        <v>8</v>
      </c>
      <c r="I183" s="2">
        <f>_xlfn.AVERAGEIF(A:A,A183,G:G)</f>
        <v>50.304713888888905</v>
      </c>
      <c r="J183" s="2">
        <f t="shared" si="24"/>
        <v>2.947152777777795</v>
      </c>
      <c r="K183" s="2">
        <f t="shared" si="25"/>
        <v>92.9471527777778</v>
      </c>
      <c r="L183" s="2">
        <f t="shared" si="26"/>
        <v>264.23243903492835</v>
      </c>
      <c r="M183" s="2">
        <f>SUMIF(A:A,A183,L:L)</f>
        <v>3034.4341477026</v>
      </c>
      <c r="N183" s="3">
        <f t="shared" si="27"/>
        <v>0.08707799417396529</v>
      </c>
      <c r="O183" s="7">
        <f t="shared" si="28"/>
        <v>11.483957680538552</v>
      </c>
      <c r="P183" s="3">
        <f t="shared" si="29"/>
        <v>0.08707799417396529</v>
      </c>
      <c r="Q183" s="3">
        <f>IF(ISNUMBER(P183),SUMIF(A:A,A183,P:P),"")</f>
        <v>0.8967655221464974</v>
      </c>
      <c r="R183" s="3">
        <f t="shared" si="30"/>
        <v>0.0971022993452463</v>
      </c>
      <c r="S183" s="8">
        <f t="shared" si="31"/>
        <v>10.298417305696432</v>
      </c>
    </row>
    <row r="184" spans="1:19" ht="15">
      <c r="A184" s="1">
        <v>12</v>
      </c>
      <c r="B184" s="5">
        <v>0.6284722222222222</v>
      </c>
      <c r="C184" s="1" t="s">
        <v>93</v>
      </c>
      <c r="D184" s="1">
        <v>7</v>
      </c>
      <c r="E184" s="1">
        <v>6</v>
      </c>
      <c r="F184" s="1" t="s">
        <v>152</v>
      </c>
      <c r="G184" s="2">
        <v>47.4102666666667</v>
      </c>
      <c r="H184" s="6">
        <f>1+_xlfn.COUNTIFS(A:A,A184,O:O,"&lt;"&amp;O184)</f>
        <v>9</v>
      </c>
      <c r="I184" s="2">
        <f>_xlfn.AVERAGEIF(A:A,A184,G:G)</f>
        <v>50.304713888888905</v>
      </c>
      <c r="J184" s="2">
        <f t="shared" si="24"/>
        <v>-2.8944472222222046</v>
      </c>
      <c r="K184" s="2">
        <f t="shared" si="25"/>
        <v>87.1055527777778</v>
      </c>
      <c r="L184" s="2">
        <f t="shared" si="26"/>
        <v>186.10911968518025</v>
      </c>
      <c r="M184" s="2">
        <f>SUMIF(A:A,A184,L:L)</f>
        <v>3034.4341477026</v>
      </c>
      <c r="N184" s="3">
        <f t="shared" si="27"/>
        <v>0.06133239695647549</v>
      </c>
      <c r="O184" s="7">
        <f t="shared" si="28"/>
        <v>16.30459674859356</v>
      </c>
      <c r="P184" s="3">
        <f t="shared" si="29"/>
        <v>0.06133239695647549</v>
      </c>
      <c r="Q184" s="3">
        <f>IF(ISNUMBER(P184),SUMIF(A:A,A184,P:P),"")</f>
        <v>0.8967655221464974</v>
      </c>
      <c r="R184" s="3">
        <f t="shared" si="30"/>
        <v>0.06839290253897173</v>
      </c>
      <c r="S184" s="8">
        <f t="shared" si="31"/>
        <v>14.62140021664059</v>
      </c>
    </row>
    <row r="185" spans="1:19" ht="15">
      <c r="A185" s="1">
        <v>12</v>
      </c>
      <c r="B185" s="5">
        <v>0.6284722222222222</v>
      </c>
      <c r="C185" s="1" t="s">
        <v>93</v>
      </c>
      <c r="D185" s="1">
        <v>7</v>
      </c>
      <c r="E185" s="1">
        <v>8</v>
      </c>
      <c r="F185" s="1" t="s">
        <v>154</v>
      </c>
      <c r="G185" s="2">
        <v>24.1488</v>
      </c>
      <c r="H185" s="6">
        <f>1+_xlfn.COUNTIFS(A:A,A185,O:O,"&lt;"&amp;O185)</f>
        <v>12</v>
      </c>
      <c r="I185" s="2">
        <f>_xlfn.AVERAGEIF(A:A,A185,G:G)</f>
        <v>50.304713888888905</v>
      </c>
      <c r="J185" s="2">
        <f t="shared" si="24"/>
        <v>-26.155913888888904</v>
      </c>
      <c r="K185" s="2">
        <f t="shared" si="25"/>
        <v>63.844086111111096</v>
      </c>
      <c r="L185" s="2">
        <f t="shared" si="26"/>
        <v>46.09226583706326</v>
      </c>
      <c r="M185" s="2">
        <f>SUMIF(A:A,A185,L:L)</f>
        <v>3034.4341477026</v>
      </c>
      <c r="N185" s="3">
        <f t="shared" si="27"/>
        <v>0.015189740028453136</v>
      </c>
      <c r="O185" s="7">
        <f t="shared" si="28"/>
        <v>65.83391145120449</v>
      </c>
      <c r="P185" s="3">
        <f t="shared" si="29"/>
      </c>
      <c r="Q185" s="3">
        <f>IF(ISNUMBER(P185),SUMIF(A:A,A185,P:P),"")</f>
      </c>
      <c r="R185" s="3">
        <f t="shared" si="30"/>
      </c>
      <c r="S185" s="8">
        <f t="shared" si="31"/>
      </c>
    </row>
    <row r="186" spans="1:19" ht="15">
      <c r="A186" s="1">
        <v>12</v>
      </c>
      <c r="B186" s="5">
        <v>0.6284722222222222</v>
      </c>
      <c r="C186" s="1" t="s">
        <v>93</v>
      </c>
      <c r="D186" s="1">
        <v>7</v>
      </c>
      <c r="E186" s="1">
        <v>11</v>
      </c>
      <c r="F186" s="1" t="s">
        <v>157</v>
      </c>
      <c r="G186" s="2">
        <v>41.6324666666667</v>
      </c>
      <c r="H186" s="6">
        <f>1+_xlfn.COUNTIFS(A:A,A186,O:O,"&lt;"&amp;O186)</f>
        <v>11</v>
      </c>
      <c r="I186" s="2">
        <f>_xlfn.AVERAGEIF(A:A,A186,G:G)</f>
        <v>50.304713888888905</v>
      </c>
      <c r="J186" s="2">
        <f t="shared" si="24"/>
        <v>-8.672247222222204</v>
      </c>
      <c r="K186" s="2">
        <f t="shared" si="25"/>
        <v>81.32775277777779</v>
      </c>
      <c r="L186" s="2">
        <f t="shared" si="26"/>
        <v>131.58659692982712</v>
      </c>
      <c r="M186" s="2">
        <f>SUMIF(A:A,A186,L:L)</f>
        <v>3034.4341477026</v>
      </c>
      <c r="N186" s="3">
        <f t="shared" si="27"/>
        <v>0.043364459574597336</v>
      </c>
      <c r="O186" s="7">
        <f t="shared" si="28"/>
        <v>23.060358870142466</v>
      </c>
      <c r="P186" s="3">
        <f t="shared" si="29"/>
      </c>
      <c r="Q186" s="3">
        <f>IF(ISNUMBER(P186),SUMIF(A:A,A186,P:P),"")</f>
      </c>
      <c r="R186" s="3">
        <f t="shared" si="30"/>
      </c>
      <c r="S186" s="8">
        <f t="shared" si="31"/>
      </c>
    </row>
    <row r="187" spans="1:19" ht="15">
      <c r="A187" s="1">
        <v>12</v>
      </c>
      <c r="B187" s="5">
        <v>0.6284722222222222</v>
      </c>
      <c r="C187" s="1" t="s">
        <v>93</v>
      </c>
      <c r="D187" s="1">
        <v>7</v>
      </c>
      <c r="E187" s="1">
        <v>13</v>
      </c>
      <c r="F187" s="1" t="s">
        <v>159</v>
      </c>
      <c r="G187" s="2">
        <v>42.1306666666667</v>
      </c>
      <c r="H187" s="6">
        <f>1+_xlfn.COUNTIFS(A:A,A187,O:O,"&lt;"&amp;O187)</f>
        <v>10</v>
      </c>
      <c r="I187" s="2">
        <f>_xlfn.AVERAGEIF(A:A,A187,G:G)</f>
        <v>50.304713888888905</v>
      </c>
      <c r="J187" s="2">
        <f t="shared" si="24"/>
        <v>-8.174047222222207</v>
      </c>
      <c r="K187" s="2">
        <f t="shared" si="25"/>
        <v>81.82595277777779</v>
      </c>
      <c r="L187" s="2">
        <f t="shared" si="26"/>
        <v>135.57936205202526</v>
      </c>
      <c r="M187" s="2">
        <f>SUMIF(A:A,A187,L:L)</f>
        <v>3034.4341477026</v>
      </c>
      <c r="N187" s="3">
        <f t="shared" si="27"/>
        <v>0.044680278250451975</v>
      </c>
      <c r="O187" s="7">
        <f t="shared" si="28"/>
        <v>22.381239310878378</v>
      </c>
      <c r="P187" s="3">
        <f t="shared" si="29"/>
      </c>
      <c r="Q187" s="3">
        <f>IF(ISNUMBER(P187),SUMIF(A:A,A187,P:P),"")</f>
      </c>
      <c r="R187" s="3">
        <f t="shared" si="30"/>
      </c>
      <c r="S187" s="8">
        <f t="shared" si="31"/>
      </c>
    </row>
    <row r="188" spans="1:19" ht="15">
      <c r="A188" s="1">
        <v>41</v>
      </c>
      <c r="B188" s="5">
        <v>0.6284722222222222</v>
      </c>
      <c r="C188" s="1" t="s">
        <v>393</v>
      </c>
      <c r="D188" s="1">
        <v>6</v>
      </c>
      <c r="E188" s="1">
        <v>6</v>
      </c>
      <c r="F188" s="1" t="s">
        <v>418</v>
      </c>
      <c r="G188" s="2">
        <v>26.501066666666702</v>
      </c>
      <c r="H188" s="6">
        <f>1+_xlfn.COUNTIFS(A:A,A188,O:O,"&lt;"&amp;O188)</f>
        <v>6</v>
      </c>
      <c r="I188" s="2">
        <f>_xlfn.AVERAGEIF(A:A,A188,G:G)</f>
        <v>49.58751904761907</v>
      </c>
      <c r="J188" s="2">
        <f t="shared" si="24"/>
        <v>-23.086452380952366</v>
      </c>
      <c r="K188" s="2">
        <f t="shared" si="25"/>
        <v>66.91354761904763</v>
      </c>
      <c r="L188" s="2">
        <f t="shared" si="26"/>
        <v>55.41292429910925</v>
      </c>
      <c r="M188" s="2">
        <f>SUMIF(A:A,A188,L:L)</f>
        <v>2427.781069436541</v>
      </c>
      <c r="N188" s="3">
        <f t="shared" si="27"/>
        <v>0.02282451453168713</v>
      </c>
      <c r="O188" s="7">
        <f t="shared" si="28"/>
        <v>43.81254193212769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41</v>
      </c>
      <c r="B189" s="5">
        <v>0.6284722222222222</v>
      </c>
      <c r="C189" s="1" t="s">
        <v>393</v>
      </c>
      <c r="D189" s="1">
        <v>6</v>
      </c>
      <c r="E189" s="1">
        <v>8</v>
      </c>
      <c r="F189" s="1" t="s">
        <v>420</v>
      </c>
      <c r="G189" s="2">
        <v>19.5508666666667</v>
      </c>
      <c r="H189" s="6">
        <f>1+_xlfn.COUNTIFS(A:A,A189,O:O,"&lt;"&amp;O189)</f>
        <v>7</v>
      </c>
      <c r="I189" s="2">
        <f>_xlfn.AVERAGEIF(A:A,A189,G:G)</f>
        <v>49.58751904761907</v>
      </c>
      <c r="J189" s="2">
        <f t="shared" si="24"/>
        <v>-30.03665238095237</v>
      </c>
      <c r="K189" s="2">
        <f t="shared" si="25"/>
        <v>59.96334761904763</v>
      </c>
      <c r="L189" s="2">
        <f t="shared" si="26"/>
        <v>36.517838131706014</v>
      </c>
      <c r="M189" s="2">
        <f>SUMIF(A:A,A189,L:L)</f>
        <v>2427.781069436541</v>
      </c>
      <c r="N189" s="3">
        <f t="shared" si="27"/>
        <v>0.01504165206304264</v>
      </c>
      <c r="O189" s="7">
        <f t="shared" si="28"/>
        <v>66.48205900580571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44</v>
      </c>
      <c r="B190" s="5">
        <v>0.6319444444444444</v>
      </c>
      <c r="C190" s="1" t="s">
        <v>429</v>
      </c>
      <c r="D190" s="1">
        <v>4</v>
      </c>
      <c r="E190" s="1">
        <v>1</v>
      </c>
      <c r="F190" s="1" t="s">
        <v>444</v>
      </c>
      <c r="G190" s="2">
        <v>73.0044333333333</v>
      </c>
      <c r="H190" s="6">
        <f>1+_xlfn.COUNTIFS(A:A,A190,O:O,"&lt;"&amp;O190)</f>
        <v>1</v>
      </c>
      <c r="I190" s="2">
        <f>_xlfn.AVERAGEIF(A:A,A190,G:G)</f>
        <v>52.35235555555554</v>
      </c>
      <c r="J190" s="2">
        <f t="shared" si="24"/>
        <v>20.652077777777755</v>
      </c>
      <c r="K190" s="2">
        <f t="shared" si="25"/>
        <v>110.65207777777775</v>
      </c>
      <c r="L190" s="2">
        <f t="shared" si="26"/>
        <v>764.4255728950973</v>
      </c>
      <c r="M190" s="2">
        <f>SUMIF(A:A,A190,L:L)</f>
        <v>2666.691479918708</v>
      </c>
      <c r="N190" s="3">
        <f t="shared" si="27"/>
        <v>0.2866569225017362</v>
      </c>
      <c r="O190" s="7">
        <f t="shared" si="28"/>
        <v>3.488490671262067</v>
      </c>
      <c r="P190" s="3">
        <f t="shared" si="29"/>
        <v>0.2866569225017362</v>
      </c>
      <c r="Q190" s="3">
        <f>IF(ISNUMBER(P190),SUMIF(A:A,A190,P:P),"")</f>
        <v>0.9366367236252083</v>
      </c>
      <c r="R190" s="3">
        <f t="shared" si="30"/>
        <v>0.30604920271783076</v>
      </c>
      <c r="S190" s="8">
        <f t="shared" si="31"/>
        <v>3.267448472728006</v>
      </c>
    </row>
    <row r="191" spans="1:19" ht="15">
      <c r="A191" s="1">
        <v>44</v>
      </c>
      <c r="B191" s="5">
        <v>0.6319444444444444</v>
      </c>
      <c r="C191" s="1" t="s">
        <v>429</v>
      </c>
      <c r="D191" s="1">
        <v>4</v>
      </c>
      <c r="E191" s="1">
        <v>3</v>
      </c>
      <c r="F191" s="1" t="s">
        <v>446</v>
      </c>
      <c r="G191" s="2">
        <v>68.6088000000001</v>
      </c>
      <c r="H191" s="6">
        <f>1+_xlfn.COUNTIFS(A:A,A191,O:O,"&lt;"&amp;O191)</f>
        <v>2</v>
      </c>
      <c r="I191" s="2">
        <f>_xlfn.AVERAGEIF(A:A,A191,G:G)</f>
        <v>52.35235555555554</v>
      </c>
      <c r="J191" s="2">
        <f t="shared" si="24"/>
        <v>16.25644444444456</v>
      </c>
      <c r="K191" s="2">
        <f t="shared" si="25"/>
        <v>106.25644444444455</v>
      </c>
      <c r="L191" s="2">
        <f t="shared" si="26"/>
        <v>587.2124425277549</v>
      </c>
      <c r="M191" s="2">
        <f>SUMIF(A:A,A191,L:L)</f>
        <v>2666.691479918708</v>
      </c>
      <c r="N191" s="3">
        <f t="shared" si="27"/>
        <v>0.22020261696926996</v>
      </c>
      <c r="O191" s="7">
        <f t="shared" si="28"/>
        <v>4.541272096414519</v>
      </c>
      <c r="P191" s="3">
        <f t="shared" si="29"/>
        <v>0.22020261696926996</v>
      </c>
      <c r="Q191" s="3">
        <f>IF(ISNUMBER(P191),SUMIF(A:A,A191,P:P),"")</f>
        <v>0.9366367236252083</v>
      </c>
      <c r="R191" s="3">
        <f t="shared" si="30"/>
        <v>0.23509927746264966</v>
      </c>
      <c r="S191" s="8">
        <f t="shared" si="31"/>
        <v>4.253522217476276</v>
      </c>
    </row>
    <row r="192" spans="1:19" ht="15">
      <c r="A192" s="1">
        <v>44</v>
      </c>
      <c r="B192" s="5">
        <v>0.6319444444444444</v>
      </c>
      <c r="C192" s="1" t="s">
        <v>429</v>
      </c>
      <c r="D192" s="1">
        <v>4</v>
      </c>
      <c r="E192" s="1">
        <v>4</v>
      </c>
      <c r="F192" s="1" t="s">
        <v>447</v>
      </c>
      <c r="G192" s="2">
        <v>60.2397333333334</v>
      </c>
      <c r="H192" s="6">
        <f>1+_xlfn.COUNTIFS(A:A,A192,O:O,"&lt;"&amp;O192)</f>
        <v>3</v>
      </c>
      <c r="I192" s="2">
        <f>_xlfn.AVERAGEIF(A:A,A192,G:G)</f>
        <v>52.35235555555554</v>
      </c>
      <c r="J192" s="2">
        <f t="shared" si="24"/>
        <v>7.887377777777857</v>
      </c>
      <c r="K192" s="2">
        <f t="shared" si="25"/>
        <v>97.88737777777786</v>
      </c>
      <c r="L192" s="2">
        <f t="shared" si="26"/>
        <v>355.3995560865285</v>
      </c>
      <c r="M192" s="2">
        <f>SUMIF(A:A,A192,L:L)</f>
        <v>2666.691479918708</v>
      </c>
      <c r="N192" s="3">
        <f t="shared" si="27"/>
        <v>0.13327359342572415</v>
      </c>
      <c r="O192" s="7">
        <f t="shared" si="28"/>
        <v>7.503361876089269</v>
      </c>
      <c r="P192" s="3">
        <f t="shared" si="29"/>
        <v>0.13327359342572415</v>
      </c>
      <c r="Q192" s="3">
        <f>IF(ISNUMBER(P192),SUMIF(A:A,A192,P:P),"")</f>
        <v>0.9366367236252083</v>
      </c>
      <c r="R192" s="3">
        <f t="shared" si="30"/>
        <v>0.14228952385071447</v>
      </c>
      <c r="S192" s="8">
        <f t="shared" si="31"/>
        <v>7.027924283794549</v>
      </c>
    </row>
    <row r="193" spans="1:19" ht="15">
      <c r="A193" s="1">
        <v>44</v>
      </c>
      <c r="B193" s="5">
        <v>0.6319444444444444</v>
      </c>
      <c r="C193" s="1" t="s">
        <v>429</v>
      </c>
      <c r="D193" s="1">
        <v>4</v>
      </c>
      <c r="E193" s="1">
        <v>8</v>
      </c>
      <c r="F193" s="1" t="s">
        <v>450</v>
      </c>
      <c r="G193" s="2">
        <v>57.460100000000004</v>
      </c>
      <c r="H193" s="6">
        <f>1+_xlfn.COUNTIFS(A:A,A193,O:O,"&lt;"&amp;O193)</f>
        <v>4</v>
      </c>
      <c r="I193" s="2">
        <f>_xlfn.AVERAGEIF(A:A,A193,G:G)</f>
        <v>52.35235555555554</v>
      </c>
      <c r="J193" s="2">
        <f t="shared" si="24"/>
        <v>5.107744444444464</v>
      </c>
      <c r="K193" s="2">
        <f t="shared" si="25"/>
        <v>95.10774444444446</v>
      </c>
      <c r="L193" s="2">
        <f t="shared" si="26"/>
        <v>300.8057376916894</v>
      </c>
      <c r="M193" s="2">
        <f>SUMIF(A:A,A193,L:L)</f>
        <v>2666.691479918708</v>
      </c>
      <c r="N193" s="3">
        <f t="shared" si="27"/>
        <v>0.11280110202356788</v>
      </c>
      <c r="O193" s="7">
        <f t="shared" si="28"/>
        <v>8.865161616870258</v>
      </c>
      <c r="P193" s="3">
        <f t="shared" si="29"/>
        <v>0.11280110202356788</v>
      </c>
      <c r="Q193" s="3">
        <f>IF(ISNUMBER(P193),SUMIF(A:A,A193,P:P),"")</f>
        <v>0.9366367236252083</v>
      </c>
      <c r="R193" s="3">
        <f t="shared" si="30"/>
        <v>0.12043207273250672</v>
      </c>
      <c r="S193" s="8">
        <f t="shared" si="31"/>
        <v>8.303435931233313</v>
      </c>
    </row>
    <row r="194" spans="1:19" ht="15">
      <c r="A194" s="1">
        <v>44</v>
      </c>
      <c r="B194" s="5">
        <v>0.6319444444444444</v>
      </c>
      <c r="C194" s="1" t="s">
        <v>429</v>
      </c>
      <c r="D194" s="1">
        <v>4</v>
      </c>
      <c r="E194" s="1">
        <v>2</v>
      </c>
      <c r="F194" s="1" t="s">
        <v>445</v>
      </c>
      <c r="G194" s="2">
        <v>49.339266666666596</v>
      </c>
      <c r="H194" s="6">
        <f>1+_xlfn.COUNTIFS(A:A,A194,O:O,"&lt;"&amp;O194)</f>
        <v>5</v>
      </c>
      <c r="I194" s="2">
        <f>_xlfn.AVERAGEIF(A:A,A194,G:G)</f>
        <v>52.35235555555554</v>
      </c>
      <c r="J194" s="2">
        <f t="shared" si="24"/>
        <v>-3.0130888888889444</v>
      </c>
      <c r="K194" s="2">
        <f t="shared" si="25"/>
        <v>86.98691111111106</v>
      </c>
      <c r="L194" s="2">
        <f t="shared" si="26"/>
        <v>184.78900610546847</v>
      </c>
      <c r="M194" s="2">
        <f>SUMIF(A:A,A194,L:L)</f>
        <v>2666.691479918708</v>
      </c>
      <c r="N194" s="3">
        <f t="shared" si="27"/>
        <v>0.0692952324995247</v>
      </c>
      <c r="O194" s="7">
        <f t="shared" si="28"/>
        <v>14.431007212608156</v>
      </c>
      <c r="P194" s="3">
        <f t="shared" si="29"/>
        <v>0.0692952324995247</v>
      </c>
      <c r="Q194" s="3">
        <f>IF(ISNUMBER(P194),SUMIF(A:A,A194,P:P),"")</f>
        <v>0.9366367236252083</v>
      </c>
      <c r="R194" s="3">
        <f t="shared" si="30"/>
        <v>0.07398304033106962</v>
      </c>
      <c r="S194" s="8">
        <f t="shared" si="31"/>
        <v>13.516611314229054</v>
      </c>
    </row>
    <row r="195" spans="1:19" ht="15">
      <c r="A195" s="1">
        <v>44</v>
      </c>
      <c r="B195" s="5">
        <v>0.6319444444444444</v>
      </c>
      <c r="C195" s="1" t="s">
        <v>429</v>
      </c>
      <c r="D195" s="1">
        <v>4</v>
      </c>
      <c r="E195" s="1">
        <v>7</v>
      </c>
      <c r="F195" s="1" t="s">
        <v>449</v>
      </c>
      <c r="G195" s="2">
        <v>48.2798666666666</v>
      </c>
      <c r="H195" s="6">
        <f>1+_xlfn.COUNTIFS(A:A,A195,O:O,"&lt;"&amp;O195)</f>
        <v>6</v>
      </c>
      <c r="I195" s="2">
        <f>_xlfn.AVERAGEIF(A:A,A195,G:G)</f>
        <v>52.35235555555554</v>
      </c>
      <c r="J195" s="2">
        <f t="shared" si="24"/>
        <v>-4.072488888888941</v>
      </c>
      <c r="K195" s="2">
        <f t="shared" si="25"/>
        <v>85.92751111111106</v>
      </c>
      <c r="L195" s="2">
        <f t="shared" si="26"/>
        <v>173.4086012556459</v>
      </c>
      <c r="M195" s="2">
        <f>SUMIF(A:A,A195,L:L)</f>
        <v>2666.691479918708</v>
      </c>
      <c r="N195" s="3">
        <f t="shared" si="27"/>
        <v>0.06502762039084181</v>
      </c>
      <c r="O195" s="7">
        <f t="shared" si="28"/>
        <v>15.378080790740967</v>
      </c>
      <c r="P195" s="3">
        <f t="shared" si="29"/>
        <v>0.06502762039084181</v>
      </c>
      <c r="Q195" s="3">
        <f>IF(ISNUMBER(P195),SUMIF(A:A,A195,P:P),"")</f>
        <v>0.9366367236252083</v>
      </c>
      <c r="R195" s="3">
        <f t="shared" si="30"/>
        <v>0.06942672516528657</v>
      </c>
      <c r="S195" s="8">
        <f t="shared" si="31"/>
        <v>14.40367520748337</v>
      </c>
    </row>
    <row r="196" spans="1:19" ht="15">
      <c r="A196" s="1">
        <v>44</v>
      </c>
      <c r="B196" s="5">
        <v>0.6319444444444444</v>
      </c>
      <c r="C196" s="1" t="s">
        <v>429</v>
      </c>
      <c r="D196" s="1">
        <v>4</v>
      </c>
      <c r="E196" s="1">
        <v>6</v>
      </c>
      <c r="F196" s="1" t="s">
        <v>448</v>
      </c>
      <c r="G196" s="2">
        <v>43.6919666666666</v>
      </c>
      <c r="H196" s="6">
        <f>1+_xlfn.COUNTIFS(A:A,A196,O:O,"&lt;"&amp;O196)</f>
        <v>7</v>
      </c>
      <c r="I196" s="2">
        <f>_xlfn.AVERAGEIF(A:A,A196,G:G)</f>
        <v>52.35235555555554</v>
      </c>
      <c r="J196" s="2">
        <f t="shared" si="24"/>
        <v>-8.660388888888939</v>
      </c>
      <c r="K196" s="2">
        <f t="shared" si="25"/>
        <v>81.33961111111105</v>
      </c>
      <c r="L196" s="2">
        <f t="shared" si="26"/>
        <v>131.68025410813232</v>
      </c>
      <c r="M196" s="2">
        <f>SUMIF(A:A,A196,L:L)</f>
        <v>2666.691479918708</v>
      </c>
      <c r="N196" s="3">
        <f t="shared" si="27"/>
        <v>0.04937963581454368</v>
      </c>
      <c r="O196" s="7">
        <f t="shared" si="28"/>
        <v>20.25126316758845</v>
      </c>
      <c r="P196" s="3">
        <f t="shared" si="29"/>
        <v>0.04937963581454368</v>
      </c>
      <c r="Q196" s="3">
        <f>IF(ISNUMBER(P196),SUMIF(A:A,A196,P:P),"")</f>
        <v>0.9366367236252083</v>
      </c>
      <c r="R196" s="3">
        <f t="shared" si="30"/>
        <v>0.05272015773994226</v>
      </c>
      <c r="S196" s="8">
        <f t="shared" si="31"/>
        <v>18.968076782561905</v>
      </c>
    </row>
    <row r="197" spans="1:19" ht="15">
      <c r="A197" s="1">
        <v>44</v>
      </c>
      <c r="B197" s="5">
        <v>0.6319444444444444</v>
      </c>
      <c r="C197" s="1" t="s">
        <v>429</v>
      </c>
      <c r="D197" s="1">
        <v>4</v>
      </c>
      <c r="E197" s="1">
        <v>9</v>
      </c>
      <c r="F197" s="1" t="s">
        <v>451</v>
      </c>
      <c r="G197" s="2">
        <v>41.1693333333333</v>
      </c>
      <c r="H197" s="6">
        <f>1+_xlfn.COUNTIFS(A:A,A197,O:O,"&lt;"&amp;O197)</f>
        <v>8</v>
      </c>
      <c r="I197" s="2">
        <f>_xlfn.AVERAGEIF(A:A,A197,G:G)</f>
        <v>52.35235555555554</v>
      </c>
      <c r="J197" s="2">
        <f t="shared" si="24"/>
        <v>-11.183022222222242</v>
      </c>
      <c r="K197" s="2">
        <f t="shared" si="25"/>
        <v>78.81697777777777</v>
      </c>
      <c r="L197" s="2">
        <f t="shared" si="26"/>
        <v>113.18443617163716</v>
      </c>
      <c r="M197" s="2">
        <f>SUMIF(A:A,A197,L:L)</f>
        <v>2666.691479918708</v>
      </c>
      <c r="N197" s="3">
        <f t="shared" si="27"/>
        <v>0.042443768626390745</v>
      </c>
      <c r="O197" s="7">
        <f t="shared" si="28"/>
        <v>23.560584565485982</v>
      </c>
      <c r="P197" s="3">
        <f t="shared" si="29"/>
      </c>
      <c r="Q197" s="3">
        <f>IF(ISNUMBER(P197),SUMIF(A:A,A197,P:P),"")</f>
      </c>
      <c r="R197" s="3">
        <f t="shared" si="30"/>
      </c>
      <c r="S197" s="8">
        <f t="shared" si="31"/>
      </c>
    </row>
    <row r="198" spans="1:19" ht="15">
      <c r="A198" s="1">
        <v>44</v>
      </c>
      <c r="B198" s="5">
        <v>0.6319444444444444</v>
      </c>
      <c r="C198" s="1" t="s">
        <v>429</v>
      </c>
      <c r="D198" s="1">
        <v>4</v>
      </c>
      <c r="E198" s="1">
        <v>10</v>
      </c>
      <c r="F198" s="1" t="s">
        <v>452</v>
      </c>
      <c r="G198" s="2">
        <v>29.3777</v>
      </c>
      <c r="H198" s="6">
        <f>1+_xlfn.COUNTIFS(A:A,A198,O:O,"&lt;"&amp;O198)</f>
        <v>9</v>
      </c>
      <c r="I198" s="2">
        <f>_xlfn.AVERAGEIF(A:A,A198,G:G)</f>
        <v>52.35235555555554</v>
      </c>
      <c r="J198" s="2">
        <f t="shared" si="24"/>
        <v>-22.97465555555554</v>
      </c>
      <c r="K198" s="2">
        <f t="shared" si="25"/>
        <v>67.02534444444446</v>
      </c>
      <c r="L198" s="2">
        <f t="shared" si="26"/>
        <v>55.785873076753816</v>
      </c>
      <c r="M198" s="2">
        <f>SUMIF(A:A,A198,L:L)</f>
        <v>2666.691479918708</v>
      </c>
      <c r="N198" s="3">
        <f t="shared" si="27"/>
        <v>0.020919507748400804</v>
      </c>
      <c r="O198" s="7">
        <f t="shared" si="28"/>
        <v>47.802272024132364</v>
      </c>
      <c r="P198" s="3">
        <f t="shared" si="29"/>
      </c>
      <c r="Q198" s="3">
        <f>IF(ISNUMBER(P198),SUMIF(A:A,A198,P:P),"")</f>
      </c>
      <c r="R198" s="3">
        <f t="shared" si="30"/>
      </c>
      <c r="S198" s="8">
        <f t="shared" si="31"/>
      </c>
    </row>
    <row r="199" spans="1:19" ht="15">
      <c r="A199" s="1">
        <v>34</v>
      </c>
      <c r="B199" s="5">
        <v>0.6368055555555555</v>
      </c>
      <c r="C199" s="1" t="s">
        <v>346</v>
      </c>
      <c r="D199" s="1">
        <v>6</v>
      </c>
      <c r="E199" s="1">
        <v>3</v>
      </c>
      <c r="F199" s="1" t="s">
        <v>354</v>
      </c>
      <c r="G199" s="2">
        <v>63.107666666666596</v>
      </c>
      <c r="H199" s="6">
        <f>1+_xlfn.COUNTIFS(A:A,A199,O:O,"&lt;"&amp;O199)</f>
        <v>1</v>
      </c>
      <c r="I199" s="2">
        <f>_xlfn.AVERAGEIF(A:A,A199,G:G)</f>
        <v>49.203303333333324</v>
      </c>
      <c r="J199" s="2">
        <f t="shared" si="24"/>
        <v>13.904363333333272</v>
      </c>
      <c r="K199" s="2">
        <f t="shared" si="25"/>
        <v>103.90436333333327</v>
      </c>
      <c r="L199" s="2">
        <f t="shared" si="26"/>
        <v>509.9240535389596</v>
      </c>
      <c r="M199" s="2">
        <f>SUMIF(A:A,A199,L:L)</f>
        <v>2654.4724443670266</v>
      </c>
      <c r="N199" s="3">
        <f t="shared" si="27"/>
        <v>0.19209996118854183</v>
      </c>
      <c r="O199" s="7">
        <f t="shared" si="28"/>
        <v>5.205623123570141</v>
      </c>
      <c r="P199" s="3">
        <f t="shared" si="29"/>
        <v>0.19209996118854183</v>
      </c>
      <c r="Q199" s="3">
        <f>IF(ISNUMBER(P199),SUMIF(A:A,A199,P:P),"")</f>
        <v>0.9384709516381461</v>
      </c>
      <c r="R199" s="3">
        <f t="shared" si="30"/>
        <v>0.20469462677904107</v>
      </c>
      <c r="S199" s="8">
        <f t="shared" si="31"/>
        <v>4.885326086646409</v>
      </c>
    </row>
    <row r="200" spans="1:19" ht="15">
      <c r="A200" s="1">
        <v>34</v>
      </c>
      <c r="B200" s="5">
        <v>0.6368055555555555</v>
      </c>
      <c r="C200" s="1" t="s">
        <v>346</v>
      </c>
      <c r="D200" s="1">
        <v>6</v>
      </c>
      <c r="E200" s="1">
        <v>4</v>
      </c>
      <c r="F200" s="1" t="s">
        <v>355</v>
      </c>
      <c r="G200" s="2">
        <v>62.0495666666667</v>
      </c>
      <c r="H200" s="6">
        <f>1+_xlfn.COUNTIFS(A:A,A200,O:O,"&lt;"&amp;O200)</f>
        <v>2</v>
      </c>
      <c r="I200" s="2">
        <f>_xlfn.AVERAGEIF(A:A,A200,G:G)</f>
        <v>49.203303333333324</v>
      </c>
      <c r="J200" s="2">
        <f t="shared" si="24"/>
        <v>12.846263333333376</v>
      </c>
      <c r="K200" s="2">
        <f t="shared" si="25"/>
        <v>102.84626333333338</v>
      </c>
      <c r="L200" s="2">
        <f t="shared" si="26"/>
        <v>478.55722680947997</v>
      </c>
      <c r="M200" s="2">
        <f>SUMIF(A:A,A200,L:L)</f>
        <v>2654.4724443670266</v>
      </c>
      <c r="N200" s="3">
        <f t="shared" si="27"/>
        <v>0.1802833658435639</v>
      </c>
      <c r="O200" s="7">
        <f t="shared" si="28"/>
        <v>5.546823442755797</v>
      </c>
      <c r="P200" s="3">
        <f t="shared" si="29"/>
        <v>0.1802833658435639</v>
      </c>
      <c r="Q200" s="3">
        <f>IF(ISNUMBER(P200),SUMIF(A:A,A200,P:P),"")</f>
        <v>0.9384709516381461</v>
      </c>
      <c r="R200" s="3">
        <f t="shared" si="30"/>
        <v>0.19210329901940024</v>
      </c>
      <c r="S200" s="8">
        <f t="shared" si="31"/>
        <v>5.205532674891812</v>
      </c>
    </row>
    <row r="201" spans="1:19" ht="15">
      <c r="A201" s="1">
        <v>34</v>
      </c>
      <c r="B201" s="5">
        <v>0.6368055555555555</v>
      </c>
      <c r="C201" s="1" t="s">
        <v>346</v>
      </c>
      <c r="D201" s="1">
        <v>6</v>
      </c>
      <c r="E201" s="1">
        <v>2</v>
      </c>
      <c r="F201" s="1" t="s">
        <v>353</v>
      </c>
      <c r="G201" s="2">
        <v>55.1666333333333</v>
      </c>
      <c r="H201" s="6">
        <f>1+_xlfn.COUNTIFS(A:A,A201,O:O,"&lt;"&amp;O201)</f>
        <v>3</v>
      </c>
      <c r="I201" s="2">
        <f>_xlfn.AVERAGEIF(A:A,A201,G:G)</f>
        <v>49.203303333333324</v>
      </c>
      <c r="J201" s="2">
        <f t="shared" si="24"/>
        <v>5.963329999999978</v>
      </c>
      <c r="K201" s="2">
        <f t="shared" si="25"/>
        <v>95.96332999999998</v>
      </c>
      <c r="L201" s="2">
        <f t="shared" si="26"/>
        <v>316.65086668412937</v>
      </c>
      <c r="M201" s="2">
        <f>SUMIF(A:A,A201,L:L)</f>
        <v>2654.4724443670266</v>
      </c>
      <c r="N201" s="3">
        <f t="shared" si="27"/>
        <v>0.1192895663151766</v>
      </c>
      <c r="O201" s="7">
        <f t="shared" si="28"/>
        <v>8.38296282642093</v>
      </c>
      <c r="P201" s="3">
        <f t="shared" si="29"/>
        <v>0.1192895663151766</v>
      </c>
      <c r="Q201" s="3">
        <f>IF(ISNUMBER(P201),SUMIF(A:A,A201,P:P),"")</f>
        <v>0.9384709516381461</v>
      </c>
      <c r="R201" s="3">
        <f t="shared" si="30"/>
        <v>0.1271105579847207</v>
      </c>
      <c r="S201" s="8">
        <f t="shared" si="31"/>
        <v>7.867167101258455</v>
      </c>
    </row>
    <row r="202" spans="1:19" ht="15">
      <c r="A202" s="1">
        <v>34</v>
      </c>
      <c r="B202" s="5">
        <v>0.6368055555555555</v>
      </c>
      <c r="C202" s="1" t="s">
        <v>346</v>
      </c>
      <c r="D202" s="1">
        <v>6</v>
      </c>
      <c r="E202" s="1">
        <v>1</v>
      </c>
      <c r="F202" s="1" t="s">
        <v>352</v>
      </c>
      <c r="G202" s="2">
        <v>54.6711333333333</v>
      </c>
      <c r="H202" s="6">
        <f>1+_xlfn.COUNTIFS(A:A,A202,O:O,"&lt;"&amp;O202)</f>
        <v>4</v>
      </c>
      <c r="I202" s="2">
        <f>_xlfn.AVERAGEIF(A:A,A202,G:G)</f>
        <v>49.203303333333324</v>
      </c>
      <c r="J202" s="2">
        <f t="shared" si="24"/>
        <v>5.467829999999978</v>
      </c>
      <c r="K202" s="2">
        <f t="shared" si="25"/>
        <v>95.46782999999998</v>
      </c>
      <c r="L202" s="2">
        <f t="shared" si="26"/>
        <v>307.3753994228964</v>
      </c>
      <c r="M202" s="2">
        <f>SUMIF(A:A,A202,L:L)</f>
        <v>2654.4724443670266</v>
      </c>
      <c r="N202" s="3">
        <f t="shared" si="27"/>
        <v>0.11579528733672417</v>
      </c>
      <c r="O202" s="7">
        <f t="shared" si="28"/>
        <v>8.635930036531397</v>
      </c>
      <c r="P202" s="3">
        <f t="shared" si="29"/>
        <v>0.11579528733672417</v>
      </c>
      <c r="Q202" s="3">
        <f>IF(ISNUMBER(P202),SUMIF(A:A,A202,P:P),"")</f>
        <v>0.9384709516381461</v>
      </c>
      <c r="R202" s="3">
        <f t="shared" si="30"/>
        <v>0.12338718330556522</v>
      </c>
      <c r="S202" s="8">
        <f t="shared" si="31"/>
        <v>8.10456947966407</v>
      </c>
    </row>
    <row r="203" spans="1:19" ht="15">
      <c r="A203" s="1">
        <v>34</v>
      </c>
      <c r="B203" s="5">
        <v>0.6368055555555555</v>
      </c>
      <c r="C203" s="1" t="s">
        <v>346</v>
      </c>
      <c r="D203" s="1">
        <v>6</v>
      </c>
      <c r="E203" s="1">
        <v>9</v>
      </c>
      <c r="F203" s="1" t="s">
        <v>360</v>
      </c>
      <c r="G203" s="2">
        <v>52.235699999999994</v>
      </c>
      <c r="H203" s="6">
        <f>1+_xlfn.COUNTIFS(A:A,A203,O:O,"&lt;"&amp;O203)</f>
        <v>5</v>
      </c>
      <c r="I203" s="2">
        <f>_xlfn.AVERAGEIF(A:A,A203,G:G)</f>
        <v>49.203303333333324</v>
      </c>
      <c r="J203" s="2">
        <f t="shared" si="24"/>
        <v>3.0323966666666706</v>
      </c>
      <c r="K203" s="2">
        <f t="shared" si="25"/>
        <v>93.03239666666667</v>
      </c>
      <c r="L203" s="2">
        <f t="shared" si="26"/>
        <v>265.5873530659456</v>
      </c>
      <c r="M203" s="2">
        <f>SUMIF(A:A,A203,L:L)</f>
        <v>2654.4724443670266</v>
      </c>
      <c r="N203" s="3">
        <f t="shared" si="27"/>
        <v>0.1000527820997126</v>
      </c>
      <c r="O203" s="7">
        <f t="shared" si="28"/>
        <v>9.994724574509082</v>
      </c>
      <c r="P203" s="3">
        <f t="shared" si="29"/>
        <v>0.1000527820997126</v>
      </c>
      <c r="Q203" s="3">
        <f>IF(ISNUMBER(P203),SUMIF(A:A,A203,P:P),"")</f>
        <v>0.9384709516381461</v>
      </c>
      <c r="R203" s="3">
        <f t="shared" si="30"/>
        <v>0.10661255090002059</v>
      </c>
      <c r="S203" s="8">
        <f t="shared" si="31"/>
        <v>9.379758682800704</v>
      </c>
    </row>
    <row r="204" spans="1:19" ht="15">
      <c r="A204" s="1">
        <v>34</v>
      </c>
      <c r="B204" s="5">
        <v>0.6368055555555555</v>
      </c>
      <c r="C204" s="1" t="s">
        <v>346</v>
      </c>
      <c r="D204" s="1">
        <v>6</v>
      </c>
      <c r="E204" s="1">
        <v>8</v>
      </c>
      <c r="F204" s="1" t="s">
        <v>359</v>
      </c>
      <c r="G204" s="2">
        <v>50.777899999999995</v>
      </c>
      <c r="H204" s="6">
        <f>1+_xlfn.COUNTIFS(A:A,A204,O:O,"&lt;"&amp;O204)</f>
        <v>6</v>
      </c>
      <c r="I204" s="2">
        <f>_xlfn.AVERAGEIF(A:A,A204,G:G)</f>
        <v>49.203303333333324</v>
      </c>
      <c r="J204" s="2">
        <f t="shared" si="24"/>
        <v>1.5745966666666718</v>
      </c>
      <c r="K204" s="2">
        <f t="shared" si="25"/>
        <v>91.57459666666668</v>
      </c>
      <c r="L204" s="2">
        <f t="shared" si="26"/>
        <v>243.3439318320519</v>
      </c>
      <c r="M204" s="2">
        <f>SUMIF(A:A,A204,L:L)</f>
        <v>2654.4724443670266</v>
      </c>
      <c r="N204" s="3">
        <f t="shared" si="27"/>
        <v>0.09167318061577338</v>
      </c>
      <c r="O204" s="7">
        <f t="shared" si="28"/>
        <v>10.908315750396676</v>
      </c>
      <c r="P204" s="3">
        <f t="shared" si="29"/>
        <v>0.09167318061577338</v>
      </c>
      <c r="Q204" s="3">
        <f>IF(ISNUMBER(P204),SUMIF(A:A,A204,P:P),"")</f>
        <v>0.9384709516381461</v>
      </c>
      <c r="R204" s="3">
        <f t="shared" si="30"/>
        <v>0.09768355691324643</v>
      </c>
      <c r="S204" s="8">
        <f t="shared" si="31"/>
        <v>10.237137463044146</v>
      </c>
    </row>
    <row r="205" spans="1:19" ht="15">
      <c r="A205" s="1">
        <v>34</v>
      </c>
      <c r="B205" s="5">
        <v>0.6368055555555555</v>
      </c>
      <c r="C205" s="1" t="s">
        <v>346</v>
      </c>
      <c r="D205" s="1">
        <v>6</v>
      </c>
      <c r="E205" s="1">
        <v>7</v>
      </c>
      <c r="F205" s="1" t="s">
        <v>358</v>
      </c>
      <c r="G205" s="2">
        <v>47.7317666666667</v>
      </c>
      <c r="H205" s="6">
        <f>1+_xlfn.COUNTIFS(A:A,A205,O:O,"&lt;"&amp;O205)</f>
        <v>7</v>
      </c>
      <c r="I205" s="2">
        <f>_xlfn.AVERAGEIF(A:A,A205,G:G)</f>
        <v>49.203303333333324</v>
      </c>
      <c r="J205" s="2">
        <f t="shared" si="24"/>
        <v>-1.4715366666666228</v>
      </c>
      <c r="K205" s="2">
        <f t="shared" si="25"/>
        <v>88.52846333333338</v>
      </c>
      <c r="L205" s="2">
        <f t="shared" si="26"/>
        <v>202.6960973616429</v>
      </c>
      <c r="M205" s="2">
        <f>SUMIF(A:A,A205,L:L)</f>
        <v>2654.4724443670266</v>
      </c>
      <c r="N205" s="3">
        <f t="shared" si="27"/>
        <v>0.0763602190679274</v>
      </c>
      <c r="O205" s="7">
        <f t="shared" si="28"/>
        <v>13.095824137309437</v>
      </c>
      <c r="P205" s="3">
        <f t="shared" si="29"/>
        <v>0.0763602190679274</v>
      </c>
      <c r="Q205" s="3">
        <f>IF(ISNUMBER(P205),SUMIF(A:A,A205,P:P),"")</f>
        <v>0.9384709516381461</v>
      </c>
      <c r="R205" s="3">
        <f t="shared" si="30"/>
        <v>0.08136663040516809</v>
      </c>
      <c r="S205" s="8">
        <f t="shared" si="31"/>
        <v>12.29005054062659</v>
      </c>
    </row>
    <row r="206" spans="1:19" ht="15">
      <c r="A206" s="1">
        <v>34</v>
      </c>
      <c r="B206" s="5">
        <v>0.6368055555555555</v>
      </c>
      <c r="C206" s="1" t="s">
        <v>346</v>
      </c>
      <c r="D206" s="1">
        <v>6</v>
      </c>
      <c r="E206" s="1">
        <v>6</v>
      </c>
      <c r="F206" s="1" t="s">
        <v>357</v>
      </c>
      <c r="G206" s="2">
        <v>44.504233333333296</v>
      </c>
      <c r="H206" s="6">
        <f>1+_xlfn.COUNTIFS(A:A,A206,O:O,"&lt;"&amp;O206)</f>
        <v>8</v>
      </c>
      <c r="I206" s="2">
        <f>_xlfn.AVERAGEIF(A:A,A206,G:G)</f>
        <v>49.203303333333324</v>
      </c>
      <c r="J206" s="2">
        <f t="shared" si="24"/>
        <v>-4.699070000000027</v>
      </c>
      <c r="K206" s="2">
        <f t="shared" si="25"/>
        <v>85.30092999999997</v>
      </c>
      <c r="L206" s="2">
        <f t="shared" si="26"/>
        <v>167.01035224725362</v>
      </c>
      <c r="M206" s="2">
        <f>SUMIF(A:A,A206,L:L)</f>
        <v>2654.4724443670266</v>
      </c>
      <c r="N206" s="3">
        <f t="shared" si="27"/>
        <v>0.06291658917072622</v>
      </c>
      <c r="O206" s="7">
        <f t="shared" si="28"/>
        <v>15.894059312186606</v>
      </c>
      <c r="P206" s="3">
        <f t="shared" si="29"/>
        <v>0.06291658917072622</v>
      </c>
      <c r="Q206" s="3">
        <f>IF(ISNUMBER(P206),SUMIF(A:A,A206,P:P),"")</f>
        <v>0.9384709516381461</v>
      </c>
      <c r="R206" s="3">
        <f t="shared" si="30"/>
        <v>0.06704159469283763</v>
      </c>
      <c r="S206" s="8">
        <f t="shared" si="31"/>
        <v>14.916112968100903</v>
      </c>
    </row>
    <row r="207" spans="1:19" ht="15">
      <c r="A207" s="1">
        <v>34</v>
      </c>
      <c r="B207" s="5">
        <v>0.6368055555555555</v>
      </c>
      <c r="C207" s="1" t="s">
        <v>346</v>
      </c>
      <c r="D207" s="1">
        <v>6</v>
      </c>
      <c r="E207" s="1">
        <v>5</v>
      </c>
      <c r="F207" s="1" t="s">
        <v>356</v>
      </c>
      <c r="G207" s="2">
        <v>38.5176333333333</v>
      </c>
      <c r="H207" s="6">
        <f>1+_xlfn.COUNTIFS(A:A,A207,O:O,"&lt;"&amp;O207)</f>
        <v>9</v>
      </c>
      <c r="I207" s="2">
        <f>_xlfn.AVERAGEIF(A:A,A207,G:G)</f>
        <v>49.203303333333324</v>
      </c>
      <c r="J207" s="2">
        <f t="shared" si="24"/>
        <v>-10.685670000000023</v>
      </c>
      <c r="K207" s="2">
        <f t="shared" si="25"/>
        <v>79.31432999999998</v>
      </c>
      <c r="L207" s="2">
        <f t="shared" si="26"/>
        <v>116.61288805356848</v>
      </c>
      <c r="M207" s="2">
        <f>SUMIF(A:A,A207,L:L)</f>
        <v>2654.4724443670266</v>
      </c>
      <c r="N207" s="3">
        <f t="shared" si="27"/>
        <v>0.043930720886189295</v>
      </c>
      <c r="O207" s="7">
        <f t="shared" si="28"/>
        <v>22.763113826214827</v>
      </c>
      <c r="P207" s="3">
        <f t="shared" si="29"/>
      </c>
      <c r="Q207" s="3">
        <f>IF(ISNUMBER(P207),SUMIF(A:A,A207,P:P),"")</f>
      </c>
      <c r="R207" s="3">
        <f t="shared" si="30"/>
      </c>
      <c r="S207" s="8">
        <f t="shared" si="31"/>
      </c>
    </row>
    <row r="208" spans="1:19" ht="15">
      <c r="A208" s="1">
        <v>34</v>
      </c>
      <c r="B208" s="5">
        <v>0.6368055555555555</v>
      </c>
      <c r="C208" s="1" t="s">
        <v>346</v>
      </c>
      <c r="D208" s="1">
        <v>6</v>
      </c>
      <c r="E208" s="1">
        <v>11</v>
      </c>
      <c r="F208" s="1" t="s">
        <v>361</v>
      </c>
      <c r="G208" s="2">
        <v>23.2708</v>
      </c>
      <c r="H208" s="6">
        <f>1+_xlfn.COUNTIFS(A:A,A208,O:O,"&lt;"&amp;O208)</f>
        <v>10</v>
      </c>
      <c r="I208" s="2">
        <f>_xlfn.AVERAGEIF(A:A,A208,G:G)</f>
        <v>49.203303333333324</v>
      </c>
      <c r="J208" s="2">
        <f t="shared" si="24"/>
        <v>-25.932503333333322</v>
      </c>
      <c r="K208" s="2">
        <f t="shared" si="25"/>
        <v>64.06749666666667</v>
      </c>
      <c r="L208" s="2">
        <f t="shared" si="26"/>
        <v>46.7142753510991</v>
      </c>
      <c r="M208" s="2">
        <f>SUMIF(A:A,A208,L:L)</f>
        <v>2654.4724443670266</v>
      </c>
      <c r="N208" s="3">
        <f t="shared" si="27"/>
        <v>0.017598327475664706</v>
      </c>
      <c r="O208" s="7">
        <f t="shared" si="28"/>
        <v>56.82358175132373</v>
      </c>
      <c r="P208" s="3">
        <f t="shared" si="29"/>
      </c>
      <c r="Q208" s="3">
        <f>IF(ISNUMBER(P208),SUMIF(A:A,A208,P:P),"")</f>
      </c>
      <c r="R208" s="3">
        <f t="shared" si="30"/>
      </c>
      <c r="S208" s="8">
        <f t="shared" si="31"/>
      </c>
    </row>
    <row r="209" spans="1:19" ht="15">
      <c r="A209" s="1">
        <v>24</v>
      </c>
      <c r="B209" s="5">
        <v>0.638888888888889</v>
      </c>
      <c r="C209" s="1" t="s">
        <v>234</v>
      </c>
      <c r="D209" s="1">
        <v>6</v>
      </c>
      <c r="E209" s="1">
        <v>1</v>
      </c>
      <c r="F209" s="1" t="s">
        <v>269</v>
      </c>
      <c r="G209" s="2">
        <v>62.673533333333395</v>
      </c>
      <c r="H209" s="6">
        <f>1+_xlfn.COUNTIFS(A:A,A209,O:O,"&lt;"&amp;O209)</f>
        <v>1</v>
      </c>
      <c r="I209" s="2">
        <f>_xlfn.AVERAGEIF(A:A,A209,G:G)</f>
        <v>49.87254444444446</v>
      </c>
      <c r="J209" s="2">
        <f t="shared" si="24"/>
        <v>12.800988888888938</v>
      </c>
      <c r="K209" s="2">
        <f t="shared" si="25"/>
        <v>102.80098888888894</v>
      </c>
      <c r="L209" s="2">
        <f t="shared" si="26"/>
        <v>477.25900613966553</v>
      </c>
      <c r="M209" s="2">
        <f>SUMIF(A:A,A209,L:L)</f>
        <v>1560.081285128826</v>
      </c>
      <c r="N209" s="3">
        <f t="shared" si="27"/>
        <v>0.30591932015917694</v>
      </c>
      <c r="O209" s="7">
        <f t="shared" si="28"/>
        <v>3.2688357161609694</v>
      </c>
      <c r="P209" s="3">
        <f t="shared" si="29"/>
        <v>0.30591932015917694</v>
      </c>
      <c r="Q209" s="3">
        <f>IF(ISNUMBER(P209),SUMIF(A:A,A209,P:P),"")</f>
        <v>0.9999999999999999</v>
      </c>
      <c r="R209" s="3">
        <f t="shared" si="30"/>
        <v>0.30591932015917694</v>
      </c>
      <c r="S209" s="8">
        <f t="shared" si="31"/>
        <v>3.2688357161609694</v>
      </c>
    </row>
    <row r="210" spans="1:19" ht="15">
      <c r="A210" s="1">
        <v>24</v>
      </c>
      <c r="B210" s="5">
        <v>0.638888888888889</v>
      </c>
      <c r="C210" s="1" t="s">
        <v>234</v>
      </c>
      <c r="D210" s="1">
        <v>6</v>
      </c>
      <c r="E210" s="1">
        <v>6</v>
      </c>
      <c r="F210" s="1" t="s">
        <v>273</v>
      </c>
      <c r="G210" s="2">
        <v>58.053200000000004</v>
      </c>
      <c r="H210" s="6">
        <f>1+_xlfn.COUNTIFS(A:A,A210,O:O,"&lt;"&amp;O210)</f>
        <v>2</v>
      </c>
      <c r="I210" s="2">
        <f>_xlfn.AVERAGEIF(A:A,A210,G:G)</f>
        <v>49.87254444444446</v>
      </c>
      <c r="J210" s="2">
        <f t="shared" si="24"/>
        <v>8.180655555555546</v>
      </c>
      <c r="K210" s="2">
        <f t="shared" si="25"/>
        <v>98.18065555555555</v>
      </c>
      <c r="L210" s="2">
        <f t="shared" si="26"/>
        <v>361.70875121140335</v>
      </c>
      <c r="M210" s="2">
        <f>SUMIF(A:A,A210,L:L)</f>
        <v>1560.081285128826</v>
      </c>
      <c r="N210" s="3">
        <f t="shared" si="27"/>
        <v>0.2318525032376981</v>
      </c>
      <c r="O210" s="7">
        <f t="shared" si="28"/>
        <v>4.313086923951765</v>
      </c>
      <c r="P210" s="3">
        <f t="shared" si="29"/>
        <v>0.2318525032376981</v>
      </c>
      <c r="Q210" s="3">
        <f>IF(ISNUMBER(P210),SUMIF(A:A,A210,P:P),"")</f>
        <v>0.9999999999999999</v>
      </c>
      <c r="R210" s="3">
        <f t="shared" si="30"/>
        <v>0.2318525032376981</v>
      </c>
      <c r="S210" s="8">
        <f t="shared" si="31"/>
        <v>4.313086923951765</v>
      </c>
    </row>
    <row r="211" spans="1:19" ht="15">
      <c r="A211" s="1">
        <v>24</v>
      </c>
      <c r="B211" s="5">
        <v>0.638888888888889</v>
      </c>
      <c r="C211" s="1" t="s">
        <v>234</v>
      </c>
      <c r="D211" s="1">
        <v>6</v>
      </c>
      <c r="E211" s="1">
        <v>4</v>
      </c>
      <c r="F211" s="1" t="s">
        <v>271</v>
      </c>
      <c r="G211" s="2">
        <v>54.3761333333333</v>
      </c>
      <c r="H211" s="6">
        <f>1+_xlfn.COUNTIFS(A:A,A211,O:O,"&lt;"&amp;O211)</f>
        <v>3</v>
      </c>
      <c r="I211" s="2">
        <f>_xlfn.AVERAGEIF(A:A,A211,G:G)</f>
        <v>49.87254444444446</v>
      </c>
      <c r="J211" s="2">
        <f t="shared" si="24"/>
        <v>4.503588888888842</v>
      </c>
      <c r="K211" s="2">
        <f t="shared" si="25"/>
        <v>94.50358888888884</v>
      </c>
      <c r="L211" s="2">
        <f t="shared" si="26"/>
        <v>290.096995219514</v>
      </c>
      <c r="M211" s="2">
        <f>SUMIF(A:A,A211,L:L)</f>
        <v>1560.081285128826</v>
      </c>
      <c r="N211" s="3">
        <f t="shared" si="27"/>
        <v>0.1859499232410565</v>
      </c>
      <c r="O211" s="7">
        <f t="shared" si="28"/>
        <v>5.377791948338953</v>
      </c>
      <c r="P211" s="3">
        <f t="shared" si="29"/>
        <v>0.1859499232410565</v>
      </c>
      <c r="Q211" s="3">
        <f>IF(ISNUMBER(P211),SUMIF(A:A,A211,P:P),"")</f>
        <v>0.9999999999999999</v>
      </c>
      <c r="R211" s="3">
        <f t="shared" si="30"/>
        <v>0.1859499232410565</v>
      </c>
      <c r="S211" s="8">
        <f t="shared" si="31"/>
        <v>5.377791948338953</v>
      </c>
    </row>
    <row r="212" spans="1:19" ht="15">
      <c r="A212" s="1">
        <v>24</v>
      </c>
      <c r="B212" s="5">
        <v>0.638888888888889</v>
      </c>
      <c r="C212" s="1" t="s">
        <v>234</v>
      </c>
      <c r="D212" s="1">
        <v>6</v>
      </c>
      <c r="E212" s="1">
        <v>2</v>
      </c>
      <c r="F212" s="1" t="s">
        <v>270</v>
      </c>
      <c r="G212" s="2">
        <v>50.2820666666667</v>
      </c>
      <c r="H212" s="6">
        <f>1+_xlfn.COUNTIFS(A:A,A212,O:O,"&lt;"&amp;O212)</f>
        <v>4</v>
      </c>
      <c r="I212" s="2">
        <f>_xlfn.AVERAGEIF(A:A,A212,G:G)</f>
        <v>49.87254444444446</v>
      </c>
      <c r="J212" s="2">
        <f t="shared" si="24"/>
        <v>0.4095222222222432</v>
      </c>
      <c r="K212" s="2">
        <f t="shared" si="25"/>
        <v>90.40952222222225</v>
      </c>
      <c r="L212" s="2">
        <f t="shared" si="26"/>
        <v>226.91405497242536</v>
      </c>
      <c r="M212" s="2">
        <f>SUMIF(A:A,A212,L:L)</f>
        <v>1560.081285128826</v>
      </c>
      <c r="N212" s="3">
        <f t="shared" si="27"/>
        <v>0.14545014874253018</v>
      </c>
      <c r="O212" s="7">
        <f t="shared" si="28"/>
        <v>6.875207819623193</v>
      </c>
      <c r="P212" s="3">
        <f t="shared" si="29"/>
        <v>0.14545014874253018</v>
      </c>
      <c r="Q212" s="3">
        <f>IF(ISNUMBER(P212),SUMIF(A:A,A212,P:P),"")</f>
        <v>0.9999999999999999</v>
      </c>
      <c r="R212" s="3">
        <f t="shared" si="30"/>
        <v>0.14545014874253018</v>
      </c>
      <c r="S212" s="8">
        <f t="shared" si="31"/>
        <v>6.875207819623193</v>
      </c>
    </row>
    <row r="213" spans="1:19" ht="15">
      <c r="A213" s="1">
        <v>24</v>
      </c>
      <c r="B213" s="5">
        <v>0.638888888888889</v>
      </c>
      <c r="C213" s="1" t="s">
        <v>234</v>
      </c>
      <c r="D213" s="1">
        <v>6</v>
      </c>
      <c r="E213" s="1">
        <v>5</v>
      </c>
      <c r="F213" s="1" t="s">
        <v>272</v>
      </c>
      <c r="G213" s="2">
        <v>38.060333333333304</v>
      </c>
      <c r="H213" s="6">
        <f>1+_xlfn.COUNTIFS(A:A,A213,O:O,"&lt;"&amp;O213)</f>
        <v>5</v>
      </c>
      <c r="I213" s="2">
        <f>_xlfn.AVERAGEIF(A:A,A213,G:G)</f>
        <v>49.87254444444446</v>
      </c>
      <c r="J213" s="2">
        <f t="shared" si="24"/>
        <v>-11.812211111111154</v>
      </c>
      <c r="K213" s="2">
        <f t="shared" si="25"/>
        <v>78.18778888888885</v>
      </c>
      <c r="L213" s="2">
        <f t="shared" si="26"/>
        <v>108.99122052394966</v>
      </c>
      <c r="M213" s="2">
        <f>SUMIF(A:A,A213,L:L)</f>
        <v>1560.081285128826</v>
      </c>
      <c r="N213" s="3">
        <f t="shared" si="27"/>
        <v>0.06986252675606551</v>
      </c>
      <c r="O213" s="7">
        <f t="shared" si="28"/>
        <v>14.31382525701705</v>
      </c>
      <c r="P213" s="3">
        <f t="shared" si="29"/>
        <v>0.06986252675606551</v>
      </c>
      <c r="Q213" s="3">
        <f>IF(ISNUMBER(P213),SUMIF(A:A,A213,P:P),"")</f>
        <v>0.9999999999999999</v>
      </c>
      <c r="R213" s="3">
        <f t="shared" si="30"/>
        <v>0.06986252675606551</v>
      </c>
      <c r="S213" s="8">
        <f t="shared" si="31"/>
        <v>14.31382525701705</v>
      </c>
    </row>
    <row r="214" spans="1:19" ht="15">
      <c r="A214" s="1">
        <v>24</v>
      </c>
      <c r="B214" s="5">
        <v>0.638888888888889</v>
      </c>
      <c r="C214" s="1" t="s">
        <v>234</v>
      </c>
      <c r="D214" s="1">
        <v>6</v>
      </c>
      <c r="E214" s="1">
        <v>8</v>
      </c>
      <c r="F214" s="1" t="s">
        <v>274</v>
      </c>
      <c r="G214" s="2">
        <v>35.79</v>
      </c>
      <c r="H214" s="6">
        <f>1+_xlfn.COUNTIFS(A:A,A214,O:O,"&lt;"&amp;O214)</f>
        <v>6</v>
      </c>
      <c r="I214" s="2">
        <f>_xlfn.AVERAGEIF(A:A,A214,G:G)</f>
        <v>49.87254444444446</v>
      </c>
      <c r="J214" s="2">
        <f t="shared" si="24"/>
        <v>-14.082544444444459</v>
      </c>
      <c r="K214" s="2">
        <f t="shared" si="25"/>
        <v>75.91745555555553</v>
      </c>
      <c r="L214" s="2">
        <f t="shared" si="26"/>
        <v>95.11125706186803</v>
      </c>
      <c r="M214" s="2">
        <f>SUMIF(A:A,A214,L:L)</f>
        <v>1560.081285128826</v>
      </c>
      <c r="N214" s="3">
        <f t="shared" si="27"/>
        <v>0.060965577863472724</v>
      </c>
      <c r="O214" s="7">
        <f t="shared" si="28"/>
        <v>16.40269862182584</v>
      </c>
      <c r="P214" s="3">
        <f t="shared" si="29"/>
        <v>0.060965577863472724</v>
      </c>
      <c r="Q214" s="3">
        <f>IF(ISNUMBER(P214),SUMIF(A:A,A214,P:P),"")</f>
        <v>0.9999999999999999</v>
      </c>
      <c r="R214" s="3">
        <f t="shared" si="30"/>
        <v>0.060965577863472724</v>
      </c>
      <c r="S214" s="8">
        <f t="shared" si="31"/>
        <v>16.40269862182584</v>
      </c>
    </row>
    <row r="215" spans="1:19" ht="15">
      <c r="A215" s="1">
        <v>30</v>
      </c>
      <c r="B215" s="5">
        <v>0.642361111111111</v>
      </c>
      <c r="C215" s="1" t="s">
        <v>299</v>
      </c>
      <c r="D215" s="1">
        <v>5</v>
      </c>
      <c r="E215" s="1">
        <v>1</v>
      </c>
      <c r="F215" s="1" t="s">
        <v>316</v>
      </c>
      <c r="G215" s="2">
        <v>63.8353</v>
      </c>
      <c r="H215" s="6">
        <f>1+_xlfn.COUNTIFS(A:A,A215,O:O,"&lt;"&amp;O215)</f>
        <v>1</v>
      </c>
      <c r="I215" s="2">
        <f>_xlfn.AVERAGEIF(A:A,A215,G:G)</f>
        <v>47.77657407407405</v>
      </c>
      <c r="J215" s="2">
        <f t="shared" si="24"/>
        <v>16.05872592592595</v>
      </c>
      <c r="K215" s="2">
        <f t="shared" si="25"/>
        <v>106.05872592592596</v>
      </c>
      <c r="L215" s="2">
        <f t="shared" si="26"/>
        <v>580.2874333675942</v>
      </c>
      <c r="M215" s="2">
        <f>SUMIF(A:A,A215,L:L)</f>
        <v>2276.7853643378085</v>
      </c>
      <c r="N215" s="3">
        <f t="shared" si="27"/>
        <v>0.25487138245741836</v>
      </c>
      <c r="O215" s="7">
        <f t="shared" si="28"/>
        <v>3.9235475962746467</v>
      </c>
      <c r="P215" s="3">
        <f t="shared" si="29"/>
        <v>0.25487138245741836</v>
      </c>
      <c r="Q215" s="3">
        <f>IF(ISNUMBER(P215),SUMIF(A:A,A215,P:P),"")</f>
        <v>0.9548970779265737</v>
      </c>
      <c r="R215" s="3">
        <f t="shared" si="30"/>
        <v>0.2669097941014084</v>
      </c>
      <c r="S215" s="8">
        <f t="shared" si="31"/>
        <v>3.7465841347884927</v>
      </c>
    </row>
    <row r="216" spans="1:19" ht="15">
      <c r="A216" s="1">
        <v>30</v>
      </c>
      <c r="B216" s="5">
        <v>0.642361111111111</v>
      </c>
      <c r="C216" s="1" t="s">
        <v>299</v>
      </c>
      <c r="D216" s="1">
        <v>5</v>
      </c>
      <c r="E216" s="1">
        <v>5</v>
      </c>
      <c r="F216" s="1" t="s">
        <v>320</v>
      </c>
      <c r="G216" s="2">
        <v>54.819799999999994</v>
      </c>
      <c r="H216" s="6">
        <f>1+_xlfn.COUNTIFS(A:A,A216,O:O,"&lt;"&amp;O216)</f>
        <v>2</v>
      </c>
      <c r="I216" s="2">
        <f>_xlfn.AVERAGEIF(A:A,A216,G:G)</f>
        <v>47.77657407407405</v>
      </c>
      <c r="J216" s="2">
        <f t="shared" si="24"/>
        <v>7.043225925925945</v>
      </c>
      <c r="K216" s="2">
        <f t="shared" si="25"/>
        <v>97.04322592592595</v>
      </c>
      <c r="L216" s="2">
        <f t="shared" si="26"/>
        <v>337.8471436786328</v>
      </c>
      <c r="M216" s="2">
        <f>SUMIF(A:A,A216,L:L)</f>
        <v>2276.7853643378085</v>
      </c>
      <c r="N216" s="3">
        <f t="shared" si="27"/>
        <v>0.14838778787428386</v>
      </c>
      <c r="O216" s="7">
        <f t="shared" si="28"/>
        <v>6.7390990480107</v>
      </c>
      <c r="P216" s="3">
        <f t="shared" si="29"/>
        <v>0.14838778787428386</v>
      </c>
      <c r="Q216" s="3">
        <f>IF(ISNUMBER(P216),SUMIF(A:A,A216,P:P),"")</f>
        <v>0.9548970779265737</v>
      </c>
      <c r="R216" s="3">
        <f t="shared" si="30"/>
        <v>0.15539662996611878</v>
      </c>
      <c r="S216" s="8">
        <f t="shared" si="31"/>
        <v>6.435145988803172</v>
      </c>
    </row>
    <row r="217" spans="1:19" ht="15">
      <c r="A217" s="1">
        <v>30</v>
      </c>
      <c r="B217" s="5">
        <v>0.642361111111111</v>
      </c>
      <c r="C217" s="1" t="s">
        <v>299</v>
      </c>
      <c r="D217" s="1">
        <v>5</v>
      </c>
      <c r="E217" s="1">
        <v>6</v>
      </c>
      <c r="F217" s="1" t="s">
        <v>321</v>
      </c>
      <c r="G217" s="2">
        <v>53.4321333333333</v>
      </c>
      <c r="H217" s="6">
        <f>1+_xlfn.COUNTIFS(A:A,A217,O:O,"&lt;"&amp;O217)</f>
        <v>3</v>
      </c>
      <c r="I217" s="2">
        <f>_xlfn.AVERAGEIF(A:A,A217,G:G)</f>
        <v>47.77657407407405</v>
      </c>
      <c r="J217" s="2">
        <f t="shared" si="24"/>
        <v>5.655559259259249</v>
      </c>
      <c r="K217" s="2">
        <f t="shared" si="25"/>
        <v>95.65555925925925</v>
      </c>
      <c r="L217" s="2">
        <f t="shared" si="26"/>
        <v>310.8571728968351</v>
      </c>
      <c r="M217" s="2">
        <f>SUMIF(A:A,A217,L:L)</f>
        <v>2276.7853643378085</v>
      </c>
      <c r="N217" s="3">
        <f t="shared" si="27"/>
        <v>0.13653336751277226</v>
      </c>
      <c r="O217" s="7">
        <f t="shared" si="28"/>
        <v>7.324216916472475</v>
      </c>
      <c r="P217" s="3">
        <f t="shared" si="29"/>
        <v>0.13653336751277226</v>
      </c>
      <c r="Q217" s="3">
        <f>IF(ISNUMBER(P217),SUMIF(A:A,A217,P:P),"")</f>
        <v>0.9548970779265737</v>
      </c>
      <c r="R217" s="3">
        <f t="shared" si="30"/>
        <v>0.14298228643576485</v>
      </c>
      <c r="S217" s="8">
        <f t="shared" si="31"/>
        <v>6.993873331639947</v>
      </c>
    </row>
    <row r="218" spans="1:19" ht="15">
      <c r="A218" s="1">
        <v>30</v>
      </c>
      <c r="B218" s="5">
        <v>0.642361111111111</v>
      </c>
      <c r="C218" s="1" t="s">
        <v>299</v>
      </c>
      <c r="D218" s="1">
        <v>5</v>
      </c>
      <c r="E218" s="1">
        <v>2</v>
      </c>
      <c r="F218" s="1" t="s">
        <v>317</v>
      </c>
      <c r="G218" s="2">
        <v>50.2714666666666</v>
      </c>
      <c r="H218" s="6">
        <f>1+_xlfn.COUNTIFS(A:A,A218,O:O,"&lt;"&amp;O218)</f>
        <v>4</v>
      </c>
      <c r="I218" s="2">
        <f>_xlfn.AVERAGEIF(A:A,A218,G:G)</f>
        <v>47.77657407407405</v>
      </c>
      <c r="J218" s="2">
        <f t="shared" si="24"/>
        <v>2.4948925925925494</v>
      </c>
      <c r="K218" s="2">
        <f t="shared" si="25"/>
        <v>92.49489259259255</v>
      </c>
      <c r="L218" s="2">
        <f t="shared" si="26"/>
        <v>257.15873896298825</v>
      </c>
      <c r="M218" s="2">
        <f>SUMIF(A:A,A218,L:L)</f>
        <v>2276.7853643378085</v>
      </c>
      <c r="N218" s="3">
        <f t="shared" si="27"/>
        <v>0.11294816937554479</v>
      </c>
      <c r="O218" s="7">
        <f t="shared" si="28"/>
        <v>8.853618482961593</v>
      </c>
      <c r="P218" s="3">
        <f t="shared" si="29"/>
        <v>0.11294816937554479</v>
      </c>
      <c r="Q218" s="3">
        <f>IF(ISNUMBER(P218),SUMIF(A:A,A218,P:P),"")</f>
        <v>0.9548970779265737</v>
      </c>
      <c r="R218" s="3">
        <f t="shared" si="30"/>
        <v>0.11828308200585977</v>
      </c>
      <c r="S218" s="8">
        <f t="shared" si="31"/>
        <v>8.454294418456731</v>
      </c>
    </row>
    <row r="219" spans="1:19" ht="15">
      <c r="A219" s="1">
        <v>30</v>
      </c>
      <c r="B219" s="5">
        <v>0.642361111111111</v>
      </c>
      <c r="C219" s="1" t="s">
        <v>299</v>
      </c>
      <c r="D219" s="1">
        <v>5</v>
      </c>
      <c r="E219" s="1">
        <v>3</v>
      </c>
      <c r="F219" s="1" t="s">
        <v>318</v>
      </c>
      <c r="G219" s="2">
        <v>48.8469666666667</v>
      </c>
      <c r="H219" s="6">
        <f>1+_xlfn.COUNTIFS(A:A,A219,O:O,"&lt;"&amp;O219)</f>
        <v>5</v>
      </c>
      <c r="I219" s="2">
        <f>_xlfn.AVERAGEIF(A:A,A219,G:G)</f>
        <v>47.77657407407405</v>
      </c>
      <c r="J219" s="2">
        <f t="shared" si="24"/>
        <v>1.070392592592654</v>
      </c>
      <c r="K219" s="2">
        <f t="shared" si="25"/>
        <v>91.07039259259265</v>
      </c>
      <c r="L219" s="2">
        <f t="shared" si="26"/>
        <v>236.0924712367134</v>
      </c>
      <c r="M219" s="2">
        <f>SUMIF(A:A,A219,L:L)</f>
        <v>2276.7853643378085</v>
      </c>
      <c r="N219" s="3">
        <f t="shared" si="27"/>
        <v>0.10369553271675203</v>
      </c>
      <c r="O219" s="7">
        <f t="shared" si="28"/>
        <v>9.643616979446309</v>
      </c>
      <c r="P219" s="3">
        <f t="shared" si="29"/>
        <v>0.10369553271675203</v>
      </c>
      <c r="Q219" s="3">
        <f>IF(ISNUMBER(P219),SUMIF(A:A,A219,P:P),"")</f>
        <v>0.9548970779265737</v>
      </c>
      <c r="R219" s="3">
        <f t="shared" si="30"/>
        <v>0.1085934129591353</v>
      </c>
      <c r="S219" s="8">
        <f t="shared" si="31"/>
        <v>9.208661674316371</v>
      </c>
    </row>
    <row r="220" spans="1:19" ht="15">
      <c r="A220" s="1">
        <v>30</v>
      </c>
      <c r="B220" s="5">
        <v>0.642361111111111</v>
      </c>
      <c r="C220" s="1" t="s">
        <v>299</v>
      </c>
      <c r="D220" s="1">
        <v>5</v>
      </c>
      <c r="E220" s="1">
        <v>10</v>
      </c>
      <c r="F220" s="1" t="s">
        <v>324</v>
      </c>
      <c r="G220" s="2">
        <v>43.0720666666666</v>
      </c>
      <c r="H220" s="6">
        <f>1+_xlfn.COUNTIFS(A:A,A220,O:O,"&lt;"&amp;O220)</f>
        <v>6</v>
      </c>
      <c r="I220" s="2">
        <f>_xlfn.AVERAGEIF(A:A,A220,G:G)</f>
        <v>47.77657407407405</v>
      </c>
      <c r="J220" s="2">
        <f t="shared" si="24"/>
        <v>-4.704507407407448</v>
      </c>
      <c r="K220" s="2">
        <f t="shared" si="25"/>
        <v>85.29549259259255</v>
      </c>
      <c r="L220" s="2">
        <f t="shared" si="26"/>
        <v>166.95587493461173</v>
      </c>
      <c r="M220" s="2">
        <f>SUMIF(A:A,A220,L:L)</f>
        <v>2276.7853643378085</v>
      </c>
      <c r="N220" s="3">
        <f t="shared" si="27"/>
        <v>0.07332965045792536</v>
      </c>
      <c r="O220" s="7">
        <f t="shared" si="28"/>
        <v>13.637048502962303</v>
      </c>
      <c r="P220" s="3">
        <f t="shared" si="29"/>
        <v>0.07332965045792536</v>
      </c>
      <c r="Q220" s="3">
        <f>IF(ISNUMBER(P220),SUMIF(A:A,A220,P:P),"")</f>
        <v>0.9548970779265737</v>
      </c>
      <c r="R220" s="3">
        <f t="shared" si="30"/>
        <v>0.07679325044867714</v>
      </c>
      <c r="S220" s="8">
        <f t="shared" si="31"/>
        <v>13.021977767021662</v>
      </c>
    </row>
    <row r="221" spans="1:19" ht="15">
      <c r="A221" s="1">
        <v>30</v>
      </c>
      <c r="B221" s="5">
        <v>0.642361111111111</v>
      </c>
      <c r="C221" s="1" t="s">
        <v>299</v>
      </c>
      <c r="D221" s="1">
        <v>5</v>
      </c>
      <c r="E221" s="1">
        <v>4</v>
      </c>
      <c r="F221" s="1" t="s">
        <v>319</v>
      </c>
      <c r="G221" s="2">
        <v>41.741833333333304</v>
      </c>
      <c r="H221" s="6">
        <f>1+_xlfn.COUNTIFS(A:A,A221,O:O,"&lt;"&amp;O221)</f>
        <v>7</v>
      </c>
      <c r="I221" s="2">
        <f>_xlfn.AVERAGEIF(A:A,A221,G:G)</f>
        <v>47.77657407407405</v>
      </c>
      <c r="J221" s="2">
        <f t="shared" si="24"/>
        <v>-6.0347407407407445</v>
      </c>
      <c r="K221" s="2">
        <f t="shared" si="25"/>
        <v>83.96525925925926</v>
      </c>
      <c r="L221" s="2">
        <f t="shared" si="26"/>
        <v>154.1483662072446</v>
      </c>
      <c r="M221" s="2">
        <f>SUMIF(A:A,A221,L:L)</f>
        <v>2276.7853643378085</v>
      </c>
      <c r="N221" s="3">
        <f t="shared" si="27"/>
        <v>0.06770439085815096</v>
      </c>
      <c r="O221" s="7">
        <f t="shared" si="28"/>
        <v>14.770090792118982</v>
      </c>
      <c r="P221" s="3">
        <f t="shared" si="29"/>
        <v>0.06770439085815096</v>
      </c>
      <c r="Q221" s="3">
        <f>IF(ISNUMBER(P221),SUMIF(A:A,A221,P:P),"")</f>
        <v>0.9548970779265737</v>
      </c>
      <c r="R221" s="3">
        <f t="shared" si="30"/>
        <v>0.07090229138114196</v>
      </c>
      <c r="S221" s="8">
        <f t="shared" si="31"/>
        <v>14.10391653810461</v>
      </c>
    </row>
    <row r="222" spans="1:19" ht="15">
      <c r="A222" s="1">
        <v>30</v>
      </c>
      <c r="B222" s="5">
        <v>0.642361111111111</v>
      </c>
      <c r="C222" s="1" t="s">
        <v>299</v>
      </c>
      <c r="D222" s="1">
        <v>5</v>
      </c>
      <c r="E222" s="1">
        <v>7</v>
      </c>
      <c r="F222" s="1" t="s">
        <v>322</v>
      </c>
      <c r="G222" s="2">
        <v>34.971766666666596</v>
      </c>
      <c r="H222" s="6">
        <f>1+_xlfn.COUNTIFS(A:A,A222,O:O,"&lt;"&amp;O222)</f>
        <v>9</v>
      </c>
      <c r="I222" s="2">
        <f>_xlfn.AVERAGEIF(A:A,A222,G:G)</f>
        <v>47.77657407407405</v>
      </c>
      <c r="J222" s="2">
        <f t="shared" si="24"/>
        <v>-12.804807407407452</v>
      </c>
      <c r="K222" s="2">
        <f t="shared" si="25"/>
        <v>77.19519259259255</v>
      </c>
      <c r="L222" s="2">
        <f t="shared" si="26"/>
        <v>102.68967286564498</v>
      </c>
      <c r="M222" s="2">
        <f>SUMIF(A:A,A222,L:L)</f>
        <v>2276.7853643378085</v>
      </c>
      <c r="N222" s="3">
        <f t="shared" si="27"/>
        <v>0.04510292207342599</v>
      </c>
      <c r="O222" s="7">
        <f t="shared" si="28"/>
        <v>22.171512488083028</v>
      </c>
      <c r="P222" s="3">
        <f t="shared" si="29"/>
      </c>
      <c r="Q222" s="3">
        <f>IF(ISNUMBER(P222),SUMIF(A:A,A222,P:P),"")</f>
      </c>
      <c r="R222" s="3">
        <f t="shared" si="30"/>
      </c>
      <c r="S222" s="8">
        <f t="shared" si="31"/>
      </c>
    </row>
    <row r="223" spans="1:19" ht="15">
      <c r="A223" s="1">
        <v>30</v>
      </c>
      <c r="B223" s="5">
        <v>0.642361111111111</v>
      </c>
      <c r="C223" s="1" t="s">
        <v>299</v>
      </c>
      <c r="D223" s="1">
        <v>5</v>
      </c>
      <c r="E223" s="1">
        <v>9</v>
      </c>
      <c r="F223" s="1" t="s">
        <v>323</v>
      </c>
      <c r="G223" s="2">
        <v>38.9978333333333</v>
      </c>
      <c r="H223" s="6">
        <f>1+_xlfn.COUNTIFS(A:A,A223,O:O,"&lt;"&amp;O223)</f>
        <v>8</v>
      </c>
      <c r="I223" s="2">
        <f>_xlfn.AVERAGEIF(A:A,A223,G:G)</f>
        <v>47.77657407407405</v>
      </c>
      <c r="J223" s="2">
        <f aca="true" t="shared" si="32" ref="J223:J275">G223-I223</f>
        <v>-8.778740740740751</v>
      </c>
      <c r="K223" s="2">
        <f aca="true" t="shared" si="33" ref="K223:K275">90+J223</f>
        <v>81.22125925925926</v>
      </c>
      <c r="L223" s="2">
        <f aca="true" t="shared" si="34" ref="L223:L275">EXP(0.06*K223)</f>
        <v>130.74849018754304</v>
      </c>
      <c r="M223" s="2">
        <f>SUMIF(A:A,A223,L:L)</f>
        <v>2276.7853643378085</v>
      </c>
      <c r="N223" s="3">
        <f aca="true" t="shared" si="35" ref="N223:N275">L223/M223</f>
        <v>0.05742679667372624</v>
      </c>
      <c r="O223" s="7">
        <f aca="true" t="shared" si="36" ref="O223:O275">1/N223</f>
        <v>17.413473463992073</v>
      </c>
      <c r="P223" s="3">
        <f aca="true" t="shared" si="37" ref="P223:P275">IF(O223&gt;21,"",N223)</f>
        <v>0.05742679667372624</v>
      </c>
      <c r="Q223" s="3">
        <f>IF(ISNUMBER(P223),SUMIF(A:A,A223,P:P),"")</f>
        <v>0.9548970779265737</v>
      </c>
      <c r="R223" s="3">
        <f aca="true" t="shared" si="38" ref="R223:R275">_xlfn.IFERROR(P223*(1/Q223),"")</f>
        <v>0.06013925270189384</v>
      </c>
      <c r="S223" s="8">
        <f aca="true" t="shared" si="39" ref="S223:S275">_xlfn.IFERROR(1/R223,"")</f>
        <v>16.628074927317964</v>
      </c>
    </row>
    <row r="224" spans="1:19" ht="15">
      <c r="A224" s="1">
        <v>42</v>
      </c>
      <c r="B224" s="5">
        <v>0.6493055555555556</v>
      </c>
      <c r="C224" s="1" t="s">
        <v>393</v>
      </c>
      <c r="D224" s="1">
        <v>7</v>
      </c>
      <c r="E224" s="1">
        <v>6</v>
      </c>
      <c r="F224" s="1" t="s">
        <v>424</v>
      </c>
      <c r="G224" s="2">
        <v>70.086</v>
      </c>
      <c r="H224" s="6">
        <f>1+_xlfn.COUNTIFS(A:A,A224,O:O,"&lt;"&amp;O224)</f>
        <v>1</v>
      </c>
      <c r="I224" s="2">
        <f>_xlfn.AVERAGEIF(A:A,A224,G:G)</f>
        <v>49.884824999999985</v>
      </c>
      <c r="J224" s="2">
        <f t="shared" si="32"/>
        <v>20.201175000000013</v>
      </c>
      <c r="K224" s="2">
        <f t="shared" si="33"/>
        <v>110.201175</v>
      </c>
      <c r="L224" s="2">
        <f t="shared" si="34"/>
        <v>744.0219224071516</v>
      </c>
      <c r="M224" s="2">
        <f>SUMIF(A:A,A224,L:L)</f>
        <v>2479.4334684209302</v>
      </c>
      <c r="N224" s="3">
        <f t="shared" si="35"/>
        <v>0.3000773894050058</v>
      </c>
      <c r="O224" s="7">
        <f t="shared" si="36"/>
        <v>3.332473672817544</v>
      </c>
      <c r="P224" s="3">
        <f t="shared" si="37"/>
        <v>0.3000773894050058</v>
      </c>
      <c r="Q224" s="3">
        <f>IF(ISNUMBER(P224),SUMIF(A:A,A224,P:P),"")</f>
        <v>0.900043452589957</v>
      </c>
      <c r="R224" s="3">
        <f t="shared" si="38"/>
        <v>0.33340322463488375</v>
      </c>
      <c r="S224" s="8">
        <f t="shared" si="39"/>
        <v>2.999371110147837</v>
      </c>
    </row>
    <row r="225" spans="1:19" ht="15">
      <c r="A225" s="1">
        <v>42</v>
      </c>
      <c r="B225" s="5">
        <v>0.6493055555555556</v>
      </c>
      <c r="C225" s="1" t="s">
        <v>393</v>
      </c>
      <c r="D225" s="1">
        <v>7</v>
      </c>
      <c r="E225" s="1">
        <v>1</v>
      </c>
      <c r="F225" s="1" t="s">
        <v>421</v>
      </c>
      <c r="G225" s="2">
        <v>66.8217666666666</v>
      </c>
      <c r="H225" s="6">
        <f>1+_xlfn.COUNTIFS(A:A,A225,O:O,"&lt;"&amp;O225)</f>
        <v>2</v>
      </c>
      <c r="I225" s="2">
        <f>_xlfn.AVERAGEIF(A:A,A225,G:G)</f>
        <v>49.884824999999985</v>
      </c>
      <c r="J225" s="2">
        <f t="shared" si="32"/>
        <v>16.93694166666662</v>
      </c>
      <c r="K225" s="2">
        <f t="shared" si="33"/>
        <v>106.93694166666663</v>
      </c>
      <c r="L225" s="2">
        <f t="shared" si="34"/>
        <v>611.6844224941303</v>
      </c>
      <c r="M225" s="2">
        <f>SUMIF(A:A,A225,L:L)</f>
        <v>2479.4334684209302</v>
      </c>
      <c r="N225" s="3">
        <f t="shared" si="35"/>
        <v>0.24670330149398687</v>
      </c>
      <c r="O225" s="7">
        <f t="shared" si="36"/>
        <v>4.053452037099609</v>
      </c>
      <c r="P225" s="3">
        <f t="shared" si="37"/>
        <v>0.24670330149398687</v>
      </c>
      <c r="Q225" s="3">
        <f>IF(ISNUMBER(P225),SUMIF(A:A,A225,P:P),"")</f>
        <v>0.900043452589957</v>
      </c>
      <c r="R225" s="3">
        <f t="shared" si="38"/>
        <v>0.2741015456354642</v>
      </c>
      <c r="S225" s="8">
        <f t="shared" si="39"/>
        <v>3.6482829663789267</v>
      </c>
    </row>
    <row r="226" spans="1:19" ht="15">
      <c r="A226" s="1">
        <v>3</v>
      </c>
      <c r="B226" s="5">
        <v>0.6493055555555556</v>
      </c>
      <c r="C226" s="1" t="s">
        <v>24</v>
      </c>
      <c r="D226" s="1">
        <v>5</v>
      </c>
      <c r="E226" s="1">
        <v>1</v>
      </c>
      <c r="F226" s="1" t="s">
        <v>50</v>
      </c>
      <c r="G226" s="2">
        <v>65.4356333333334</v>
      </c>
      <c r="H226" s="6">
        <f>1+_xlfn.COUNTIFS(A:A,A226,O:O,"&lt;"&amp;O226)</f>
        <v>1</v>
      </c>
      <c r="I226" s="2">
        <f>_xlfn.AVERAGEIF(A:A,A226,G:G)</f>
        <v>50.316345238095245</v>
      </c>
      <c r="J226" s="2">
        <f t="shared" si="32"/>
        <v>15.119288095238154</v>
      </c>
      <c r="K226" s="2">
        <f t="shared" si="33"/>
        <v>105.11928809523815</v>
      </c>
      <c r="L226" s="2">
        <f t="shared" si="34"/>
        <v>548.4835485371774</v>
      </c>
      <c r="M226" s="2">
        <f>SUMIF(A:A,A226,L:L)</f>
        <v>3726.11604567294</v>
      </c>
      <c r="N226" s="3">
        <f t="shared" si="35"/>
        <v>0.14719980317685483</v>
      </c>
      <c r="O226" s="7">
        <f t="shared" si="36"/>
        <v>6.793487344534959</v>
      </c>
      <c r="P226" s="3">
        <f t="shared" si="37"/>
        <v>0.14719980317685483</v>
      </c>
      <c r="Q226" s="3">
        <f>IF(ISNUMBER(P226),SUMIF(A:A,A226,P:P),"")</f>
        <v>0.8456594433207639</v>
      </c>
      <c r="R226" s="3">
        <f t="shared" si="38"/>
        <v>0.17406510899804498</v>
      </c>
      <c r="S226" s="8">
        <f t="shared" si="39"/>
        <v>5.744976725986088</v>
      </c>
    </row>
    <row r="227" spans="1:19" ht="15">
      <c r="A227" s="1">
        <v>3</v>
      </c>
      <c r="B227" s="5">
        <v>0.6493055555555556</v>
      </c>
      <c r="C227" s="1" t="s">
        <v>24</v>
      </c>
      <c r="D227" s="1">
        <v>5</v>
      </c>
      <c r="E227" s="1">
        <v>10</v>
      </c>
      <c r="F227" s="1" t="s">
        <v>58</v>
      </c>
      <c r="G227" s="2">
        <v>62.7294666666666</v>
      </c>
      <c r="H227" s="6">
        <f>1+_xlfn.COUNTIFS(A:A,A227,O:O,"&lt;"&amp;O227)</f>
        <v>2</v>
      </c>
      <c r="I227" s="2">
        <f>_xlfn.AVERAGEIF(A:A,A227,G:G)</f>
        <v>50.316345238095245</v>
      </c>
      <c r="J227" s="2">
        <f t="shared" si="32"/>
        <v>12.413121428571358</v>
      </c>
      <c r="K227" s="2">
        <f t="shared" si="33"/>
        <v>102.41312142857136</v>
      </c>
      <c r="L227" s="2">
        <f t="shared" si="34"/>
        <v>466.28045399964145</v>
      </c>
      <c r="M227" s="2">
        <f>SUMIF(A:A,A227,L:L)</f>
        <v>3726.11604567294</v>
      </c>
      <c r="N227" s="3">
        <f t="shared" si="35"/>
        <v>0.125138468121819</v>
      </c>
      <c r="O227" s="7">
        <f t="shared" si="36"/>
        <v>7.991147846132544</v>
      </c>
      <c r="P227" s="3">
        <f t="shared" si="37"/>
        <v>0.125138468121819</v>
      </c>
      <c r="Q227" s="3">
        <f>IF(ISNUMBER(P227),SUMIF(A:A,A227,P:P),"")</f>
        <v>0.8456594433207639</v>
      </c>
      <c r="R227" s="3">
        <f t="shared" si="38"/>
        <v>0.1479773792041168</v>
      </c>
      <c r="S227" s="8">
        <f t="shared" si="39"/>
        <v>6.757789639054369</v>
      </c>
    </row>
    <row r="228" spans="1:19" ht="15">
      <c r="A228" s="1">
        <v>3</v>
      </c>
      <c r="B228" s="5">
        <v>0.6493055555555556</v>
      </c>
      <c r="C228" s="1" t="s">
        <v>24</v>
      </c>
      <c r="D228" s="1">
        <v>5</v>
      </c>
      <c r="E228" s="1">
        <v>8</v>
      </c>
      <c r="F228" s="1" t="s">
        <v>56</v>
      </c>
      <c r="G228" s="2">
        <v>61.636599999999994</v>
      </c>
      <c r="H228" s="6">
        <f>1+_xlfn.COUNTIFS(A:A,A228,O:O,"&lt;"&amp;O228)</f>
        <v>3</v>
      </c>
      <c r="I228" s="2">
        <f>_xlfn.AVERAGEIF(A:A,A228,G:G)</f>
        <v>50.316345238095245</v>
      </c>
      <c r="J228" s="2">
        <f t="shared" si="32"/>
        <v>11.32025476190475</v>
      </c>
      <c r="K228" s="2">
        <f t="shared" si="33"/>
        <v>101.32025476190475</v>
      </c>
      <c r="L228" s="2">
        <f t="shared" si="34"/>
        <v>436.68638618698833</v>
      </c>
      <c r="M228" s="2">
        <f>SUMIF(A:A,A228,L:L)</f>
        <v>3726.11604567294</v>
      </c>
      <c r="N228" s="3">
        <f t="shared" si="35"/>
        <v>0.11719613153060626</v>
      </c>
      <c r="O228" s="7">
        <f t="shared" si="36"/>
        <v>8.532704850747107</v>
      </c>
      <c r="P228" s="3">
        <f t="shared" si="37"/>
        <v>0.11719613153060626</v>
      </c>
      <c r="Q228" s="3">
        <f>IF(ISNUMBER(P228),SUMIF(A:A,A228,P:P),"")</f>
        <v>0.8456594433207639</v>
      </c>
      <c r="R228" s="3">
        <f t="shared" si="38"/>
        <v>0.13858549378978913</v>
      </c>
      <c r="S228" s="8">
        <f t="shared" si="39"/>
        <v>7.215762434103181</v>
      </c>
    </row>
    <row r="229" spans="1:19" ht="15">
      <c r="A229" s="1">
        <v>42</v>
      </c>
      <c r="B229" s="5">
        <v>0.6493055555555556</v>
      </c>
      <c r="C229" s="1" t="s">
        <v>393</v>
      </c>
      <c r="D229" s="1">
        <v>7</v>
      </c>
      <c r="E229" s="1">
        <v>5</v>
      </c>
      <c r="F229" s="1" t="s">
        <v>423</v>
      </c>
      <c r="G229" s="2">
        <v>56.4637333333333</v>
      </c>
      <c r="H229" s="6">
        <f>1+_xlfn.COUNTIFS(A:A,A229,O:O,"&lt;"&amp;O229)</f>
        <v>3</v>
      </c>
      <c r="I229" s="2">
        <f>_xlfn.AVERAGEIF(A:A,A229,G:G)</f>
        <v>49.884824999999985</v>
      </c>
      <c r="J229" s="2">
        <f t="shared" si="32"/>
        <v>6.578908333333317</v>
      </c>
      <c r="K229" s="2">
        <f t="shared" si="33"/>
        <v>96.57890833333332</v>
      </c>
      <c r="L229" s="2">
        <f t="shared" si="34"/>
        <v>328.56493840946604</v>
      </c>
      <c r="M229" s="2">
        <f>SUMIF(A:A,A229,L:L)</f>
        <v>2479.4334684209302</v>
      </c>
      <c r="N229" s="3">
        <f t="shared" si="35"/>
        <v>0.1325161342678488</v>
      </c>
      <c r="O229" s="7">
        <f t="shared" si="36"/>
        <v>7.546250918991839</v>
      </c>
      <c r="P229" s="3">
        <f t="shared" si="37"/>
        <v>0.1325161342678488</v>
      </c>
      <c r="Q229" s="3">
        <f>IF(ISNUMBER(P229),SUMIF(A:A,A229,P:P),"")</f>
        <v>0.900043452589957</v>
      </c>
      <c r="R229" s="3">
        <f t="shared" si="38"/>
        <v>0.1472330406787823</v>
      </c>
      <c r="S229" s="8">
        <f t="shared" si="39"/>
        <v>6.791953731239551</v>
      </c>
    </row>
    <row r="230" spans="1:19" ht="15">
      <c r="A230" s="1">
        <v>3</v>
      </c>
      <c r="B230" s="5">
        <v>0.6493055555555556</v>
      </c>
      <c r="C230" s="1" t="s">
        <v>24</v>
      </c>
      <c r="D230" s="1">
        <v>5</v>
      </c>
      <c r="E230" s="1">
        <v>2</v>
      </c>
      <c r="F230" s="1" t="s">
        <v>51</v>
      </c>
      <c r="G230" s="2">
        <v>59.7340666666667</v>
      </c>
      <c r="H230" s="6">
        <f>1+_xlfn.COUNTIFS(A:A,A230,O:O,"&lt;"&amp;O230)</f>
        <v>4</v>
      </c>
      <c r="I230" s="2">
        <f>_xlfn.AVERAGEIF(A:A,A230,G:G)</f>
        <v>50.316345238095245</v>
      </c>
      <c r="J230" s="2">
        <f t="shared" si="32"/>
        <v>9.417721428571454</v>
      </c>
      <c r="K230" s="2">
        <f t="shared" si="33"/>
        <v>99.41772142857145</v>
      </c>
      <c r="L230" s="2">
        <f t="shared" si="34"/>
        <v>389.57768199258663</v>
      </c>
      <c r="M230" s="2">
        <f>SUMIF(A:A,A230,L:L)</f>
        <v>3726.11604567294</v>
      </c>
      <c r="N230" s="3">
        <f t="shared" si="35"/>
        <v>0.10455328744927174</v>
      </c>
      <c r="O230" s="7">
        <f t="shared" si="36"/>
        <v>9.564500786120096</v>
      </c>
      <c r="P230" s="3">
        <f t="shared" si="37"/>
        <v>0.10455328744927174</v>
      </c>
      <c r="Q230" s="3">
        <f>IF(ISNUMBER(P230),SUMIF(A:A,A230,P:P),"")</f>
        <v>0.8456594433207639</v>
      </c>
      <c r="R230" s="3">
        <f t="shared" si="38"/>
        <v>0.12363521542278103</v>
      </c>
      <c r="S230" s="8">
        <f t="shared" si="39"/>
        <v>8.088310410431331</v>
      </c>
    </row>
    <row r="231" spans="1:19" ht="15">
      <c r="A231" s="1">
        <v>42</v>
      </c>
      <c r="B231" s="5">
        <v>0.6493055555555556</v>
      </c>
      <c r="C231" s="1" t="s">
        <v>393</v>
      </c>
      <c r="D231" s="1">
        <v>7</v>
      </c>
      <c r="E231" s="1">
        <v>4</v>
      </c>
      <c r="F231" s="1" t="s">
        <v>422</v>
      </c>
      <c r="G231" s="2">
        <v>56.1126666666667</v>
      </c>
      <c r="H231" s="6">
        <f>1+_xlfn.COUNTIFS(A:A,A231,O:O,"&lt;"&amp;O231)</f>
        <v>4</v>
      </c>
      <c r="I231" s="2">
        <f>_xlfn.AVERAGEIF(A:A,A231,G:G)</f>
        <v>49.884824999999985</v>
      </c>
      <c r="J231" s="2">
        <f t="shared" si="32"/>
        <v>6.227841666666713</v>
      </c>
      <c r="K231" s="2">
        <f t="shared" si="33"/>
        <v>96.2278416666667</v>
      </c>
      <c r="L231" s="2">
        <f t="shared" si="34"/>
        <v>321.71642827284796</v>
      </c>
      <c r="M231" s="2">
        <f>SUMIF(A:A,A231,L:L)</f>
        <v>2479.4334684209302</v>
      </c>
      <c r="N231" s="3">
        <f t="shared" si="35"/>
        <v>0.12975400726430406</v>
      </c>
      <c r="O231" s="7">
        <f t="shared" si="36"/>
        <v>7.706891070909567</v>
      </c>
      <c r="P231" s="3">
        <f t="shared" si="37"/>
        <v>0.12975400726430406</v>
      </c>
      <c r="Q231" s="3">
        <f>IF(ISNUMBER(P231),SUMIF(A:A,A231,P:P),"")</f>
        <v>0.900043452589957</v>
      </c>
      <c r="R231" s="3">
        <f t="shared" si="38"/>
        <v>0.1441641588424704</v>
      </c>
      <c r="S231" s="8">
        <f t="shared" si="39"/>
        <v>6.936536848196158</v>
      </c>
    </row>
    <row r="232" spans="1:19" ht="15">
      <c r="A232" s="1">
        <v>3</v>
      </c>
      <c r="B232" s="5">
        <v>0.6493055555555556</v>
      </c>
      <c r="C232" s="1" t="s">
        <v>24</v>
      </c>
      <c r="D232" s="1">
        <v>5</v>
      </c>
      <c r="E232" s="1">
        <v>7</v>
      </c>
      <c r="F232" s="1" t="s">
        <v>55</v>
      </c>
      <c r="G232" s="2">
        <v>54.488966666666705</v>
      </c>
      <c r="H232" s="6">
        <f>1+_xlfn.COUNTIFS(A:A,A232,O:O,"&lt;"&amp;O232)</f>
        <v>5</v>
      </c>
      <c r="I232" s="2">
        <f>_xlfn.AVERAGEIF(A:A,A232,G:G)</f>
        <v>50.316345238095245</v>
      </c>
      <c r="J232" s="2">
        <f t="shared" si="32"/>
        <v>4.1726214285714605</v>
      </c>
      <c r="K232" s="2">
        <f t="shared" si="33"/>
        <v>94.17262142857146</v>
      </c>
      <c r="L232" s="2">
        <f t="shared" si="34"/>
        <v>284.39305725085563</v>
      </c>
      <c r="M232" s="2">
        <f>SUMIF(A:A,A232,L:L)</f>
        <v>3726.11604567294</v>
      </c>
      <c r="N232" s="3">
        <f t="shared" si="35"/>
        <v>0.07632426198349762</v>
      </c>
      <c r="O232" s="7">
        <f t="shared" si="36"/>
        <v>13.101993704390015</v>
      </c>
      <c r="P232" s="3">
        <f t="shared" si="37"/>
        <v>0.07632426198349762</v>
      </c>
      <c r="Q232" s="3">
        <f>IF(ISNUMBER(P232),SUMIF(A:A,A232,P:P),"")</f>
        <v>0.8456594433207639</v>
      </c>
      <c r="R232" s="3">
        <f t="shared" si="38"/>
        <v>0.09025413549901949</v>
      </c>
      <c r="S232" s="8">
        <f t="shared" si="39"/>
        <v>11.079824702446613</v>
      </c>
    </row>
    <row r="233" spans="1:19" ht="15">
      <c r="A233" s="1">
        <v>42</v>
      </c>
      <c r="B233" s="5">
        <v>0.6493055555555556</v>
      </c>
      <c r="C233" s="1" t="s">
        <v>393</v>
      </c>
      <c r="D233" s="1">
        <v>7</v>
      </c>
      <c r="E233" s="1">
        <v>7</v>
      </c>
      <c r="F233" s="1" t="s">
        <v>425</v>
      </c>
      <c r="G233" s="2">
        <v>50.1982999999999</v>
      </c>
      <c r="H233" s="6">
        <f>1+_xlfn.COUNTIFS(A:A,A233,O:O,"&lt;"&amp;O233)</f>
        <v>5</v>
      </c>
      <c r="I233" s="2">
        <f>_xlfn.AVERAGEIF(A:A,A233,G:G)</f>
        <v>49.884824999999985</v>
      </c>
      <c r="J233" s="2">
        <f t="shared" si="32"/>
        <v>0.3134749999999116</v>
      </c>
      <c r="K233" s="2">
        <f t="shared" si="33"/>
        <v>90.31347499999991</v>
      </c>
      <c r="L233" s="2">
        <f t="shared" si="34"/>
        <v>225.61014780107033</v>
      </c>
      <c r="M233" s="2">
        <f>SUMIF(A:A,A233,L:L)</f>
        <v>2479.4334684209302</v>
      </c>
      <c r="N233" s="3">
        <f t="shared" si="35"/>
        <v>0.09099262015881153</v>
      </c>
      <c r="O233" s="7">
        <f t="shared" si="36"/>
        <v>10.989902238826366</v>
      </c>
      <c r="P233" s="3">
        <f t="shared" si="37"/>
        <v>0.09099262015881153</v>
      </c>
      <c r="Q233" s="3">
        <f>IF(ISNUMBER(P233),SUMIF(A:A,A233,P:P),"")</f>
        <v>0.900043452589957</v>
      </c>
      <c r="R233" s="3">
        <f t="shared" si="38"/>
        <v>0.10109803020839936</v>
      </c>
      <c r="S233" s="8">
        <f t="shared" si="39"/>
        <v>9.891389554659382</v>
      </c>
    </row>
    <row r="234" spans="1:19" ht="15">
      <c r="A234" s="1">
        <v>3</v>
      </c>
      <c r="B234" s="5">
        <v>0.6493055555555556</v>
      </c>
      <c r="C234" s="1" t="s">
        <v>24</v>
      </c>
      <c r="D234" s="1">
        <v>5</v>
      </c>
      <c r="E234" s="1">
        <v>4</v>
      </c>
      <c r="F234" s="1" t="s">
        <v>52</v>
      </c>
      <c r="G234" s="2">
        <v>53.4641666666667</v>
      </c>
      <c r="H234" s="6">
        <f>1+_xlfn.COUNTIFS(A:A,A234,O:O,"&lt;"&amp;O234)</f>
        <v>6</v>
      </c>
      <c r="I234" s="2">
        <f>_xlfn.AVERAGEIF(A:A,A234,G:G)</f>
        <v>50.316345238095245</v>
      </c>
      <c r="J234" s="2">
        <f t="shared" si="32"/>
        <v>3.1478214285714543</v>
      </c>
      <c r="K234" s="2">
        <f t="shared" si="33"/>
        <v>93.14782142857146</v>
      </c>
      <c r="L234" s="2">
        <f t="shared" si="34"/>
        <v>267.4330583111288</v>
      </c>
      <c r="M234" s="2">
        <f>SUMIF(A:A,A234,L:L)</f>
        <v>3726.11604567294</v>
      </c>
      <c r="N234" s="3">
        <f t="shared" si="35"/>
        <v>0.07177260585367252</v>
      </c>
      <c r="O234" s="7">
        <f t="shared" si="36"/>
        <v>13.932892474863808</v>
      </c>
      <c r="P234" s="3">
        <f t="shared" si="37"/>
        <v>0.07177260585367252</v>
      </c>
      <c r="Q234" s="3">
        <f>IF(ISNUMBER(P234),SUMIF(A:A,A234,P:P),"")</f>
        <v>0.8456594433207639</v>
      </c>
      <c r="R234" s="3">
        <f t="shared" si="38"/>
        <v>0.08487176063668543</v>
      </c>
      <c r="S234" s="8">
        <f t="shared" si="39"/>
        <v>11.782482094141388</v>
      </c>
    </row>
    <row r="235" spans="1:19" ht="15">
      <c r="A235" s="1">
        <v>3</v>
      </c>
      <c r="B235" s="5">
        <v>0.6493055555555556</v>
      </c>
      <c r="C235" s="1" t="s">
        <v>24</v>
      </c>
      <c r="D235" s="1">
        <v>5</v>
      </c>
      <c r="E235" s="1">
        <v>13</v>
      </c>
      <c r="F235" s="1" t="s">
        <v>61</v>
      </c>
      <c r="G235" s="2">
        <v>53.4466</v>
      </c>
      <c r="H235" s="6">
        <f>1+_xlfn.COUNTIFS(A:A,A235,O:O,"&lt;"&amp;O235)</f>
        <v>7</v>
      </c>
      <c r="I235" s="2">
        <f>_xlfn.AVERAGEIF(A:A,A235,G:G)</f>
        <v>50.316345238095245</v>
      </c>
      <c r="J235" s="2">
        <f t="shared" si="32"/>
        <v>3.1302547619047516</v>
      </c>
      <c r="K235" s="2">
        <f t="shared" si="33"/>
        <v>93.13025476190475</v>
      </c>
      <c r="L235" s="2">
        <f t="shared" si="34"/>
        <v>267.1513323633238</v>
      </c>
      <c r="M235" s="2">
        <f>SUMIF(A:A,A235,L:L)</f>
        <v>3726.11604567294</v>
      </c>
      <c r="N235" s="3">
        <f t="shared" si="35"/>
        <v>0.07169699737976787</v>
      </c>
      <c r="O235" s="7">
        <f t="shared" si="36"/>
        <v>13.947585485388672</v>
      </c>
      <c r="P235" s="3">
        <f t="shared" si="37"/>
        <v>0.07169699737976787</v>
      </c>
      <c r="Q235" s="3">
        <f>IF(ISNUMBER(P235),SUMIF(A:A,A235,P:P),"")</f>
        <v>0.8456594433207639</v>
      </c>
      <c r="R235" s="3">
        <f t="shared" si="38"/>
        <v>0.08478235292711411</v>
      </c>
      <c r="S235" s="8">
        <f t="shared" si="39"/>
        <v>11.794907377242552</v>
      </c>
    </row>
    <row r="236" spans="1:19" ht="15">
      <c r="A236" s="1">
        <v>3</v>
      </c>
      <c r="B236" s="5">
        <v>0.6493055555555556</v>
      </c>
      <c r="C236" s="1" t="s">
        <v>24</v>
      </c>
      <c r="D236" s="1">
        <v>5</v>
      </c>
      <c r="E236" s="1">
        <v>15</v>
      </c>
      <c r="F236" s="1" t="s">
        <v>63</v>
      </c>
      <c r="G236" s="2">
        <v>52.580233333333304</v>
      </c>
      <c r="H236" s="6">
        <f>1+_xlfn.COUNTIFS(A:A,A236,O:O,"&lt;"&amp;O236)</f>
        <v>8</v>
      </c>
      <c r="I236" s="2">
        <f>_xlfn.AVERAGEIF(A:A,A236,G:G)</f>
        <v>50.316345238095245</v>
      </c>
      <c r="J236" s="2">
        <f t="shared" si="32"/>
        <v>2.263888095238059</v>
      </c>
      <c r="K236" s="2">
        <f t="shared" si="33"/>
        <v>92.26388809523806</v>
      </c>
      <c r="L236" s="2">
        <f t="shared" si="34"/>
        <v>253.61903672961705</v>
      </c>
      <c r="M236" s="2">
        <f>SUMIF(A:A,A236,L:L)</f>
        <v>3726.11604567294</v>
      </c>
      <c r="N236" s="3">
        <f t="shared" si="35"/>
        <v>0.06806525444212601</v>
      </c>
      <c r="O236" s="7">
        <f t="shared" si="36"/>
        <v>14.691783762452136</v>
      </c>
      <c r="P236" s="3">
        <f t="shared" si="37"/>
        <v>0.06806525444212601</v>
      </c>
      <c r="Q236" s="3">
        <f>IF(ISNUMBER(P236),SUMIF(A:A,A236,P:P),"")</f>
        <v>0.8456594433207639</v>
      </c>
      <c r="R236" s="3">
        <f t="shared" si="38"/>
        <v>0.08048778379964053</v>
      </c>
      <c r="S236" s="8">
        <f t="shared" si="39"/>
        <v>12.424245677944311</v>
      </c>
    </row>
    <row r="237" spans="1:19" ht="15">
      <c r="A237" s="1">
        <v>3</v>
      </c>
      <c r="B237" s="5">
        <v>0.6493055555555556</v>
      </c>
      <c r="C237" s="1" t="s">
        <v>24</v>
      </c>
      <c r="D237" s="1">
        <v>5</v>
      </c>
      <c r="E237" s="1">
        <v>14</v>
      </c>
      <c r="F237" s="1" t="s">
        <v>62</v>
      </c>
      <c r="G237" s="2">
        <v>51.4788333333334</v>
      </c>
      <c r="H237" s="6">
        <f>1+_xlfn.COUNTIFS(A:A,A237,O:O,"&lt;"&amp;O237)</f>
        <v>9</v>
      </c>
      <c r="I237" s="2">
        <f>_xlfn.AVERAGEIF(A:A,A237,G:G)</f>
        <v>50.316345238095245</v>
      </c>
      <c r="J237" s="2">
        <f t="shared" si="32"/>
        <v>1.162488095238153</v>
      </c>
      <c r="K237" s="2">
        <f t="shared" si="33"/>
        <v>91.16248809523816</v>
      </c>
      <c r="L237" s="2">
        <f t="shared" si="34"/>
        <v>237.4006655610256</v>
      </c>
      <c r="M237" s="2">
        <f>SUMIF(A:A,A237,L:L)</f>
        <v>3726.11604567294</v>
      </c>
      <c r="N237" s="3">
        <f t="shared" si="35"/>
        <v>0.06371263338314812</v>
      </c>
      <c r="O237" s="7">
        <f t="shared" si="36"/>
        <v>15.695474302346108</v>
      </c>
      <c r="P237" s="3">
        <f t="shared" si="37"/>
        <v>0.06371263338314812</v>
      </c>
      <c r="Q237" s="3">
        <f>IF(ISNUMBER(P237),SUMIF(A:A,A237,P:P),"")</f>
        <v>0.8456594433207639</v>
      </c>
      <c r="R237" s="3">
        <f t="shared" si="38"/>
        <v>0.07534076972280851</v>
      </c>
      <c r="S237" s="8">
        <f t="shared" si="39"/>
        <v>13.273026061177367</v>
      </c>
    </row>
    <row r="238" spans="1:19" ht="15">
      <c r="A238" s="1">
        <v>3</v>
      </c>
      <c r="B238" s="5">
        <v>0.6493055555555556</v>
      </c>
      <c r="C238" s="1" t="s">
        <v>24</v>
      </c>
      <c r="D238" s="1">
        <v>5</v>
      </c>
      <c r="E238" s="1">
        <v>5</v>
      </c>
      <c r="F238" s="1" t="s">
        <v>53</v>
      </c>
      <c r="G238" s="2">
        <v>45.7415</v>
      </c>
      <c r="H238" s="6">
        <f>1+_xlfn.COUNTIFS(A:A,A238,O:O,"&lt;"&amp;O238)</f>
        <v>10</v>
      </c>
      <c r="I238" s="2">
        <f>_xlfn.AVERAGEIF(A:A,A238,G:G)</f>
        <v>50.316345238095245</v>
      </c>
      <c r="J238" s="2">
        <f t="shared" si="32"/>
        <v>-4.574845238095243</v>
      </c>
      <c r="K238" s="2">
        <f t="shared" si="33"/>
        <v>85.42515476190476</v>
      </c>
      <c r="L238" s="2">
        <f t="shared" si="34"/>
        <v>168.2598121532306</v>
      </c>
      <c r="M238" s="2">
        <f>SUMIF(A:A,A238,L:L)</f>
        <v>3726.11604567294</v>
      </c>
      <c r="N238" s="3">
        <f t="shared" si="35"/>
        <v>0.045156889933320024</v>
      </c>
      <c r="O238" s="7">
        <f t="shared" si="36"/>
        <v>22.14501489089769</v>
      </c>
      <c r="P238" s="3">
        <f t="shared" si="37"/>
      </c>
      <c r="Q238" s="3">
        <f>IF(ISNUMBER(P238),SUMIF(A:A,A238,P:P),"")</f>
      </c>
      <c r="R238" s="3">
        <f t="shared" si="38"/>
      </c>
      <c r="S238" s="8">
        <f t="shared" si="39"/>
      </c>
    </row>
    <row r="239" spans="1:19" ht="15">
      <c r="A239" s="1">
        <v>3</v>
      </c>
      <c r="B239" s="5">
        <v>0.6493055555555556</v>
      </c>
      <c r="C239" s="1" t="s">
        <v>24</v>
      </c>
      <c r="D239" s="1">
        <v>5</v>
      </c>
      <c r="E239" s="1">
        <v>6</v>
      </c>
      <c r="F239" s="1" t="s">
        <v>54</v>
      </c>
      <c r="G239" s="2">
        <v>27.7011333333333</v>
      </c>
      <c r="H239" s="6">
        <f>1+_xlfn.COUNTIFS(A:A,A239,O:O,"&lt;"&amp;O239)</f>
        <v>14</v>
      </c>
      <c r="I239" s="2">
        <f>_xlfn.AVERAGEIF(A:A,A239,G:G)</f>
        <v>50.316345238095245</v>
      </c>
      <c r="J239" s="2">
        <f t="shared" si="32"/>
        <v>-22.615211904761946</v>
      </c>
      <c r="K239" s="2">
        <f t="shared" si="33"/>
        <v>67.38478809523805</v>
      </c>
      <c r="L239" s="2">
        <f t="shared" si="34"/>
        <v>57.00205305611793</v>
      </c>
      <c r="M239" s="2">
        <f>SUMIF(A:A,A239,L:L)</f>
        <v>3726.11604567294</v>
      </c>
      <c r="N239" s="3">
        <f t="shared" si="35"/>
        <v>0.015297981157165842</v>
      </c>
      <c r="O239" s="7">
        <f t="shared" si="36"/>
        <v>65.36810247877594</v>
      </c>
      <c r="P239" s="3">
        <f t="shared" si="37"/>
      </c>
      <c r="Q239" s="3">
        <f>IF(ISNUMBER(P239),SUMIF(A:A,A239,P:P),"")</f>
      </c>
      <c r="R239" s="3">
        <f t="shared" si="38"/>
      </c>
      <c r="S239" s="8">
        <f t="shared" si="39"/>
      </c>
    </row>
    <row r="240" spans="1:19" ht="15">
      <c r="A240" s="1">
        <v>3</v>
      </c>
      <c r="B240" s="5">
        <v>0.6493055555555556</v>
      </c>
      <c r="C240" s="1" t="s">
        <v>24</v>
      </c>
      <c r="D240" s="1">
        <v>5</v>
      </c>
      <c r="E240" s="1">
        <v>9</v>
      </c>
      <c r="F240" s="1" t="s">
        <v>57</v>
      </c>
      <c r="G240" s="2">
        <v>44.9644666666667</v>
      </c>
      <c r="H240" s="6">
        <f>1+_xlfn.COUNTIFS(A:A,A240,O:O,"&lt;"&amp;O240)</f>
        <v>11</v>
      </c>
      <c r="I240" s="2">
        <f>_xlfn.AVERAGEIF(A:A,A240,G:G)</f>
        <v>50.316345238095245</v>
      </c>
      <c r="J240" s="2">
        <f t="shared" si="32"/>
        <v>-5.351878571428543</v>
      </c>
      <c r="K240" s="2">
        <f t="shared" si="33"/>
        <v>84.64812142857146</v>
      </c>
      <c r="L240" s="2">
        <f t="shared" si="34"/>
        <v>160.5952598327363</v>
      </c>
      <c r="M240" s="2">
        <f>SUMIF(A:A,A240,L:L)</f>
        <v>3726.11604567294</v>
      </c>
      <c r="N240" s="3">
        <f t="shared" si="35"/>
        <v>0.04309990828633268</v>
      </c>
      <c r="O240" s="7">
        <f t="shared" si="36"/>
        <v>23.20190552046042</v>
      </c>
      <c r="P240" s="3">
        <f t="shared" si="37"/>
      </c>
      <c r="Q240" s="3">
        <f>IF(ISNUMBER(P240),SUMIF(A:A,A240,P:P),"")</f>
      </c>
      <c r="R240" s="3">
        <f t="shared" si="38"/>
      </c>
      <c r="S240" s="8">
        <f t="shared" si="39"/>
      </c>
    </row>
    <row r="241" spans="1:19" ht="15">
      <c r="A241" s="1">
        <v>3</v>
      </c>
      <c r="B241" s="5">
        <v>0.6493055555555556</v>
      </c>
      <c r="C241" s="1" t="s">
        <v>24</v>
      </c>
      <c r="D241" s="1">
        <v>5</v>
      </c>
      <c r="E241" s="1">
        <v>11</v>
      </c>
      <c r="F241" s="1" t="s">
        <v>59</v>
      </c>
      <c r="G241" s="2">
        <v>30.8896666666667</v>
      </c>
      <c r="H241" s="6">
        <f>1+_xlfn.COUNTIFS(A:A,A241,O:O,"&lt;"&amp;O241)</f>
        <v>13</v>
      </c>
      <c r="I241" s="2">
        <f>_xlfn.AVERAGEIF(A:A,A241,G:G)</f>
        <v>50.316345238095245</v>
      </c>
      <c r="J241" s="2">
        <f t="shared" si="32"/>
        <v>-19.426678571428546</v>
      </c>
      <c r="K241" s="2">
        <f t="shared" si="33"/>
        <v>70.57332142857146</v>
      </c>
      <c r="L241" s="2">
        <f t="shared" si="34"/>
        <v>69.02020485473058</v>
      </c>
      <c r="M241" s="2">
        <f>SUMIF(A:A,A241,L:L)</f>
        <v>3726.11604567294</v>
      </c>
      <c r="N241" s="3">
        <f t="shared" si="35"/>
        <v>0.01852336427763228</v>
      </c>
      <c r="O241" s="7">
        <f t="shared" si="36"/>
        <v>53.98587346292925</v>
      </c>
      <c r="P241" s="3">
        <f t="shared" si="37"/>
      </c>
      <c r="Q241" s="3">
        <f>IF(ISNUMBER(P241),SUMIF(A:A,A241,P:P),"")</f>
      </c>
      <c r="R241" s="3">
        <f t="shared" si="38"/>
      </c>
      <c r="S241" s="8">
        <f t="shared" si="39"/>
      </c>
    </row>
    <row r="242" spans="1:19" ht="15">
      <c r="A242" s="1">
        <v>3</v>
      </c>
      <c r="B242" s="5">
        <v>0.6493055555555556</v>
      </c>
      <c r="C242" s="1" t="s">
        <v>24</v>
      </c>
      <c r="D242" s="1">
        <v>5</v>
      </c>
      <c r="E242" s="1">
        <v>12</v>
      </c>
      <c r="F242" s="1" t="s">
        <v>60</v>
      </c>
      <c r="G242" s="2">
        <v>40.137499999999996</v>
      </c>
      <c r="H242" s="6">
        <f>1+_xlfn.COUNTIFS(A:A,A242,O:O,"&lt;"&amp;O242)</f>
        <v>12</v>
      </c>
      <c r="I242" s="2">
        <f>_xlfn.AVERAGEIF(A:A,A242,G:G)</f>
        <v>50.316345238095245</v>
      </c>
      <c r="J242" s="2">
        <f t="shared" si="32"/>
        <v>-10.17884523809525</v>
      </c>
      <c r="K242" s="2">
        <f t="shared" si="33"/>
        <v>79.82115476190475</v>
      </c>
      <c r="L242" s="2">
        <f t="shared" si="34"/>
        <v>120.21349484377977</v>
      </c>
      <c r="M242" s="2">
        <f>SUMIF(A:A,A242,L:L)</f>
        <v>3726.11604567294</v>
      </c>
      <c r="N242" s="3">
        <f t="shared" si="35"/>
        <v>0.0322624130247852</v>
      </c>
      <c r="O242" s="7">
        <f t="shared" si="36"/>
        <v>30.99582164643923</v>
      </c>
      <c r="P242" s="3">
        <f t="shared" si="37"/>
      </c>
      <c r="Q242" s="3">
        <f>IF(ISNUMBER(P242),SUMIF(A:A,A242,P:P),"")</f>
      </c>
      <c r="R242" s="3">
        <f t="shared" si="38"/>
      </c>
      <c r="S242" s="8">
        <f t="shared" si="39"/>
      </c>
    </row>
    <row r="243" spans="1:19" ht="15">
      <c r="A243" s="1">
        <v>42</v>
      </c>
      <c r="B243" s="5">
        <v>0.6493055555555556</v>
      </c>
      <c r="C243" s="1" t="s">
        <v>393</v>
      </c>
      <c r="D243" s="1">
        <v>7</v>
      </c>
      <c r="E243" s="1">
        <v>8</v>
      </c>
      <c r="F243" s="1" t="s">
        <v>426</v>
      </c>
      <c r="G243" s="2">
        <v>37.418600000000005</v>
      </c>
      <c r="H243" s="6">
        <f>1+_xlfn.COUNTIFS(A:A,A243,O:O,"&lt;"&amp;O243)</f>
        <v>6</v>
      </c>
      <c r="I243" s="2">
        <f>_xlfn.AVERAGEIF(A:A,A243,G:G)</f>
        <v>49.884824999999985</v>
      </c>
      <c r="J243" s="2">
        <f t="shared" si="32"/>
        <v>-12.46622499999998</v>
      </c>
      <c r="K243" s="2">
        <f t="shared" si="33"/>
        <v>77.53377500000002</v>
      </c>
      <c r="L243" s="2">
        <f t="shared" si="34"/>
        <v>104.79714194522103</v>
      </c>
      <c r="M243" s="2">
        <f>SUMIF(A:A,A243,L:L)</f>
        <v>2479.4334684209302</v>
      </c>
      <c r="N243" s="3">
        <f t="shared" si="35"/>
        <v>0.04226656745581598</v>
      </c>
      <c r="O243" s="7">
        <f t="shared" si="36"/>
        <v>23.65936152836082</v>
      </c>
      <c r="P243" s="3">
        <f t="shared" si="37"/>
      </c>
      <c r="Q243" s="3">
        <f>IF(ISNUMBER(P243),SUMIF(A:A,A243,P:P),"")</f>
      </c>
      <c r="R243" s="3">
        <f t="shared" si="38"/>
      </c>
      <c r="S243" s="8">
        <f t="shared" si="39"/>
      </c>
    </row>
    <row r="244" spans="1:19" ht="15">
      <c r="A244" s="1">
        <v>42</v>
      </c>
      <c r="B244" s="5">
        <v>0.6493055555555556</v>
      </c>
      <c r="C244" s="1" t="s">
        <v>393</v>
      </c>
      <c r="D244" s="1">
        <v>7</v>
      </c>
      <c r="E244" s="1">
        <v>9</v>
      </c>
      <c r="F244" s="1" t="s">
        <v>427</v>
      </c>
      <c r="G244" s="2">
        <v>32.429166666666696</v>
      </c>
      <c r="H244" s="6">
        <f>1+_xlfn.COUNTIFS(A:A,A244,O:O,"&lt;"&amp;O244)</f>
        <v>7</v>
      </c>
      <c r="I244" s="2">
        <f>_xlfn.AVERAGEIF(A:A,A244,G:G)</f>
        <v>49.884824999999985</v>
      </c>
      <c r="J244" s="2">
        <f t="shared" si="32"/>
        <v>-17.45565833333329</v>
      </c>
      <c r="K244" s="2">
        <f t="shared" si="33"/>
        <v>72.54434166666671</v>
      </c>
      <c r="L244" s="2">
        <f t="shared" si="34"/>
        <v>77.68486882557306</v>
      </c>
      <c r="M244" s="2">
        <f>SUMIF(A:A,A244,L:L)</f>
        <v>2479.4334684209302</v>
      </c>
      <c r="N244" s="3">
        <f t="shared" si="35"/>
        <v>0.031331701299913486</v>
      </c>
      <c r="O244" s="7">
        <f t="shared" si="36"/>
        <v>31.916556028279295</v>
      </c>
      <c r="P244" s="3">
        <f t="shared" si="37"/>
      </c>
      <c r="Q244" s="3">
        <f>IF(ISNUMBER(P244),SUMIF(A:A,A244,P:P),"")</f>
      </c>
      <c r="R244" s="3">
        <f t="shared" si="38"/>
      </c>
      <c r="S244" s="8">
        <f t="shared" si="39"/>
      </c>
    </row>
    <row r="245" spans="1:19" ht="15">
      <c r="A245" s="1">
        <v>42</v>
      </c>
      <c r="B245" s="5">
        <v>0.6493055555555556</v>
      </c>
      <c r="C245" s="1" t="s">
        <v>393</v>
      </c>
      <c r="D245" s="1">
        <v>7</v>
      </c>
      <c r="E245" s="1">
        <v>10</v>
      </c>
      <c r="F245" s="1" t="s">
        <v>428</v>
      </c>
      <c r="G245" s="2">
        <v>29.5483666666667</v>
      </c>
      <c r="H245" s="6">
        <f>1+_xlfn.COUNTIFS(A:A,A245,O:O,"&lt;"&amp;O245)</f>
        <v>8</v>
      </c>
      <c r="I245" s="2">
        <f>_xlfn.AVERAGEIF(A:A,A245,G:G)</f>
        <v>49.884824999999985</v>
      </c>
      <c r="J245" s="2">
        <f t="shared" si="32"/>
        <v>-20.336458333333287</v>
      </c>
      <c r="K245" s="2">
        <f t="shared" si="33"/>
        <v>69.66354166666672</v>
      </c>
      <c r="L245" s="2">
        <f t="shared" si="34"/>
        <v>65.35359826546983</v>
      </c>
      <c r="M245" s="2">
        <f>SUMIF(A:A,A245,L:L)</f>
        <v>2479.4334684209302</v>
      </c>
      <c r="N245" s="3">
        <f t="shared" si="35"/>
        <v>0.026358278654313474</v>
      </c>
      <c r="O245" s="7">
        <f t="shared" si="36"/>
        <v>37.9387445255782</v>
      </c>
      <c r="P245" s="3">
        <f t="shared" si="37"/>
      </c>
      <c r="Q245" s="3">
        <f>IF(ISNUMBER(P245),SUMIF(A:A,A245,P:P),"")</f>
      </c>
      <c r="R245" s="3">
        <f t="shared" si="38"/>
      </c>
      <c r="S245" s="8">
        <f t="shared" si="39"/>
      </c>
    </row>
    <row r="246" spans="1:19" ht="15">
      <c r="A246" s="1">
        <v>13</v>
      </c>
      <c r="B246" s="5">
        <v>0.6527777777777778</v>
      </c>
      <c r="C246" s="1" t="s">
        <v>93</v>
      </c>
      <c r="D246" s="1">
        <v>8</v>
      </c>
      <c r="E246" s="1">
        <v>3</v>
      </c>
      <c r="F246" s="1" t="s">
        <v>162</v>
      </c>
      <c r="G246" s="2">
        <v>70.34676666666671</v>
      </c>
      <c r="H246" s="6">
        <f>1+_xlfn.COUNTIFS(A:A,A246,O:O,"&lt;"&amp;O246)</f>
        <v>1</v>
      </c>
      <c r="I246" s="2">
        <f>_xlfn.AVERAGEIF(A:A,A246,G:G)</f>
        <v>51.82018095238094</v>
      </c>
      <c r="J246" s="2">
        <f t="shared" si="32"/>
        <v>18.526585714285773</v>
      </c>
      <c r="K246" s="2">
        <f t="shared" si="33"/>
        <v>108.52658571428577</v>
      </c>
      <c r="L246" s="2">
        <f t="shared" si="34"/>
        <v>672.8989318816957</v>
      </c>
      <c r="M246" s="2">
        <f>SUMIF(A:A,A246,L:L)</f>
        <v>1962.777603705664</v>
      </c>
      <c r="N246" s="3">
        <f t="shared" si="35"/>
        <v>0.3428299419207164</v>
      </c>
      <c r="O246" s="7">
        <f t="shared" si="36"/>
        <v>2.9168980818812558</v>
      </c>
      <c r="P246" s="3">
        <f t="shared" si="37"/>
        <v>0.3428299419207164</v>
      </c>
      <c r="Q246" s="3">
        <f>IF(ISNUMBER(P246),SUMIF(A:A,A246,P:P),"")</f>
        <v>0.9601533423649431</v>
      </c>
      <c r="R246" s="3">
        <f t="shared" si="38"/>
        <v>0.3570574894592313</v>
      </c>
      <c r="S246" s="8">
        <f t="shared" si="39"/>
        <v>2.8006694426561793</v>
      </c>
    </row>
    <row r="247" spans="1:19" ht="15">
      <c r="A247" s="1">
        <v>13</v>
      </c>
      <c r="B247" s="5">
        <v>0.6527777777777778</v>
      </c>
      <c r="C247" s="1" t="s">
        <v>93</v>
      </c>
      <c r="D247" s="1">
        <v>8</v>
      </c>
      <c r="E247" s="1">
        <v>4</v>
      </c>
      <c r="F247" s="1" t="s">
        <v>163</v>
      </c>
      <c r="G247" s="2">
        <v>62.519800000000004</v>
      </c>
      <c r="H247" s="6">
        <f>1+_xlfn.COUNTIFS(A:A,A247,O:O,"&lt;"&amp;O247)</f>
        <v>2</v>
      </c>
      <c r="I247" s="2">
        <f>_xlfn.AVERAGEIF(A:A,A247,G:G)</f>
        <v>51.82018095238094</v>
      </c>
      <c r="J247" s="2">
        <f t="shared" si="32"/>
        <v>10.699619047619066</v>
      </c>
      <c r="K247" s="2">
        <f t="shared" si="33"/>
        <v>100.69961904761907</v>
      </c>
      <c r="L247" s="2">
        <f t="shared" si="34"/>
        <v>420.7240446431597</v>
      </c>
      <c r="M247" s="2">
        <f>SUMIF(A:A,A247,L:L)</f>
        <v>1962.777603705664</v>
      </c>
      <c r="N247" s="3">
        <f t="shared" si="35"/>
        <v>0.21435135791688553</v>
      </c>
      <c r="O247" s="7">
        <f t="shared" si="36"/>
        <v>4.665237532051226</v>
      </c>
      <c r="P247" s="3">
        <f t="shared" si="37"/>
        <v>0.21435135791688553</v>
      </c>
      <c r="Q247" s="3">
        <f>IF(ISNUMBER(P247),SUMIF(A:A,A247,P:P),"")</f>
        <v>0.9601533423649431</v>
      </c>
      <c r="R247" s="3">
        <f t="shared" si="38"/>
        <v>0.223247004888739</v>
      </c>
      <c r="S247" s="8">
        <f t="shared" si="39"/>
        <v>4.479343409325362</v>
      </c>
    </row>
    <row r="248" spans="1:19" ht="15">
      <c r="A248" s="1">
        <v>13</v>
      </c>
      <c r="B248" s="5">
        <v>0.6527777777777778</v>
      </c>
      <c r="C248" s="1" t="s">
        <v>93</v>
      </c>
      <c r="D248" s="1">
        <v>8</v>
      </c>
      <c r="E248" s="1">
        <v>1</v>
      </c>
      <c r="F248" s="1" t="s">
        <v>160</v>
      </c>
      <c r="G248" s="2">
        <v>54.8999666666667</v>
      </c>
      <c r="H248" s="6">
        <f>1+_xlfn.COUNTIFS(A:A,A248,O:O,"&lt;"&amp;O248)</f>
        <v>3</v>
      </c>
      <c r="I248" s="2">
        <f>_xlfn.AVERAGEIF(A:A,A248,G:G)</f>
        <v>51.82018095238094</v>
      </c>
      <c r="J248" s="2">
        <f t="shared" si="32"/>
        <v>3.0797857142857623</v>
      </c>
      <c r="K248" s="2">
        <f t="shared" si="33"/>
        <v>93.07978571428576</v>
      </c>
      <c r="L248" s="2">
        <f t="shared" si="34"/>
        <v>266.3435835710512</v>
      </c>
      <c r="M248" s="2">
        <f>SUMIF(A:A,A248,L:L)</f>
        <v>1962.777603705664</v>
      </c>
      <c r="N248" s="3">
        <f t="shared" si="35"/>
        <v>0.13569728076589152</v>
      </c>
      <c r="O248" s="7">
        <f t="shared" si="36"/>
        <v>7.369344428686276</v>
      </c>
      <c r="P248" s="3">
        <f t="shared" si="37"/>
        <v>0.13569728076589152</v>
      </c>
      <c r="Q248" s="3">
        <f>IF(ISNUMBER(P248),SUMIF(A:A,A248,P:P),"")</f>
        <v>0.9601533423649431</v>
      </c>
      <c r="R248" s="3">
        <f t="shared" si="38"/>
        <v>0.14132875945800183</v>
      </c>
      <c r="S248" s="8">
        <f t="shared" si="39"/>
        <v>7.0757006842416</v>
      </c>
    </row>
    <row r="249" spans="1:19" ht="15">
      <c r="A249" s="1">
        <v>13</v>
      </c>
      <c r="B249" s="5">
        <v>0.6527777777777778</v>
      </c>
      <c r="C249" s="1" t="s">
        <v>93</v>
      </c>
      <c r="D249" s="1">
        <v>8</v>
      </c>
      <c r="E249" s="1">
        <v>2</v>
      </c>
      <c r="F249" s="1" t="s">
        <v>161</v>
      </c>
      <c r="G249" s="2">
        <v>51.6948333333333</v>
      </c>
      <c r="H249" s="6">
        <f>1+_xlfn.COUNTIFS(A:A,A249,O:O,"&lt;"&amp;O249)</f>
        <v>4</v>
      </c>
      <c r="I249" s="2">
        <f>_xlfn.AVERAGEIF(A:A,A249,G:G)</f>
        <v>51.82018095238094</v>
      </c>
      <c r="J249" s="2">
        <f t="shared" si="32"/>
        <v>-0.1253476190476377</v>
      </c>
      <c r="K249" s="2">
        <f t="shared" si="33"/>
        <v>89.87465238095237</v>
      </c>
      <c r="L249" s="2">
        <f t="shared" si="34"/>
        <v>219.7474962468988</v>
      </c>
      <c r="M249" s="2">
        <f>SUMIF(A:A,A249,L:L)</f>
        <v>1962.777603705664</v>
      </c>
      <c r="N249" s="3">
        <f t="shared" si="35"/>
        <v>0.1119574096586502</v>
      </c>
      <c r="O249" s="7">
        <f t="shared" si="36"/>
        <v>8.931967996123932</v>
      </c>
      <c r="P249" s="3">
        <f t="shared" si="37"/>
        <v>0.1119574096586502</v>
      </c>
      <c r="Q249" s="3">
        <f>IF(ISNUMBER(P249),SUMIF(A:A,A249,P:P),"")</f>
        <v>0.9601533423649431</v>
      </c>
      <c r="R249" s="3">
        <f t="shared" si="38"/>
        <v>0.1166036764324427</v>
      </c>
      <c r="S249" s="8">
        <f t="shared" si="39"/>
        <v>8.576058925375097</v>
      </c>
    </row>
    <row r="250" spans="1:19" ht="15">
      <c r="A250" s="1">
        <v>13</v>
      </c>
      <c r="B250" s="5">
        <v>0.6527777777777778</v>
      </c>
      <c r="C250" s="1" t="s">
        <v>93</v>
      </c>
      <c r="D250" s="1">
        <v>8</v>
      </c>
      <c r="E250" s="1">
        <v>5</v>
      </c>
      <c r="F250" s="1" t="s">
        <v>164</v>
      </c>
      <c r="G250" s="2">
        <v>50.793266666666604</v>
      </c>
      <c r="H250" s="6">
        <f>1+_xlfn.COUNTIFS(A:A,A250,O:O,"&lt;"&amp;O250)</f>
        <v>5</v>
      </c>
      <c r="I250" s="2">
        <f>_xlfn.AVERAGEIF(A:A,A250,G:G)</f>
        <v>51.82018095238094</v>
      </c>
      <c r="J250" s="2">
        <f t="shared" si="32"/>
        <v>-1.0269142857143336</v>
      </c>
      <c r="K250" s="2">
        <f t="shared" si="33"/>
        <v>88.97308571428567</v>
      </c>
      <c r="L250" s="2">
        <f t="shared" si="34"/>
        <v>208.17626377914817</v>
      </c>
      <c r="M250" s="2">
        <f>SUMIF(A:A,A250,L:L)</f>
        <v>1962.777603705664</v>
      </c>
      <c r="N250" s="3">
        <f t="shared" si="35"/>
        <v>0.10606207416781084</v>
      </c>
      <c r="O250" s="7">
        <f t="shared" si="36"/>
        <v>9.428440918643599</v>
      </c>
      <c r="P250" s="3">
        <f t="shared" si="37"/>
        <v>0.10606207416781084</v>
      </c>
      <c r="Q250" s="3">
        <f>IF(ISNUMBER(P250),SUMIF(A:A,A250,P:P),"")</f>
        <v>0.9601533423649431</v>
      </c>
      <c r="R250" s="3">
        <f t="shared" si="38"/>
        <v>0.11046368271402411</v>
      </c>
      <c r="S250" s="8">
        <f t="shared" si="39"/>
        <v>9.052749061326047</v>
      </c>
    </row>
    <row r="251" spans="1:19" ht="15">
      <c r="A251" s="1">
        <v>13</v>
      </c>
      <c r="B251" s="5">
        <v>0.6527777777777778</v>
      </c>
      <c r="C251" s="1" t="s">
        <v>93</v>
      </c>
      <c r="D251" s="1">
        <v>8</v>
      </c>
      <c r="E251" s="1">
        <v>7</v>
      </c>
      <c r="F251" s="1" t="s">
        <v>165</v>
      </c>
      <c r="G251" s="2">
        <v>38.0098</v>
      </c>
      <c r="H251" s="6">
        <f>1+_xlfn.COUNTIFS(A:A,A251,O:O,"&lt;"&amp;O251)</f>
        <v>6</v>
      </c>
      <c r="I251" s="2">
        <f>_xlfn.AVERAGEIF(A:A,A251,G:G)</f>
        <v>51.82018095238094</v>
      </c>
      <c r="J251" s="2">
        <f t="shared" si="32"/>
        <v>-13.810380952380939</v>
      </c>
      <c r="K251" s="2">
        <f t="shared" si="33"/>
        <v>76.18961904761906</v>
      </c>
      <c r="L251" s="2">
        <f t="shared" si="34"/>
        <v>96.67715639509323</v>
      </c>
      <c r="M251" s="2">
        <f>SUMIF(A:A,A251,L:L)</f>
        <v>1962.777603705664</v>
      </c>
      <c r="N251" s="3">
        <f t="shared" si="35"/>
        <v>0.049255277934988524</v>
      </c>
      <c r="O251" s="7">
        <f t="shared" si="36"/>
        <v>20.302392797780747</v>
      </c>
      <c r="P251" s="3">
        <f t="shared" si="37"/>
        <v>0.049255277934988524</v>
      </c>
      <c r="Q251" s="3">
        <f>IF(ISNUMBER(P251),SUMIF(A:A,A251,P:P),"")</f>
        <v>0.9601533423649431</v>
      </c>
      <c r="R251" s="3">
        <f t="shared" si="38"/>
        <v>0.05129938704756096</v>
      </c>
      <c r="S251" s="8">
        <f t="shared" si="39"/>
        <v>19.493410302795134</v>
      </c>
    </row>
    <row r="252" spans="1:19" ht="15">
      <c r="A252" s="1">
        <v>13</v>
      </c>
      <c r="B252" s="5">
        <v>0.6527777777777778</v>
      </c>
      <c r="C252" s="1" t="s">
        <v>93</v>
      </c>
      <c r="D252" s="1">
        <v>8</v>
      </c>
      <c r="E252" s="1">
        <v>8</v>
      </c>
      <c r="F252" s="1" t="s">
        <v>166</v>
      </c>
      <c r="G252" s="2">
        <v>34.4768333333333</v>
      </c>
      <c r="H252" s="6">
        <f>1+_xlfn.COUNTIFS(A:A,A252,O:O,"&lt;"&amp;O252)</f>
        <v>7</v>
      </c>
      <c r="I252" s="2">
        <f>_xlfn.AVERAGEIF(A:A,A252,G:G)</f>
        <v>51.82018095238094</v>
      </c>
      <c r="J252" s="2">
        <f t="shared" si="32"/>
        <v>-17.343347619047634</v>
      </c>
      <c r="K252" s="2">
        <f t="shared" si="33"/>
        <v>72.65665238095237</v>
      </c>
      <c r="L252" s="2">
        <f t="shared" si="34"/>
        <v>78.21012718861708</v>
      </c>
      <c r="M252" s="2">
        <f>SUMIF(A:A,A252,L:L)</f>
        <v>1962.777603705664</v>
      </c>
      <c r="N252" s="3">
        <f t="shared" si="35"/>
        <v>0.03984665763505695</v>
      </c>
      <c r="O252" s="7">
        <f t="shared" si="36"/>
        <v>25.09620779636492</v>
      </c>
      <c r="P252" s="3">
        <f t="shared" si="37"/>
      </c>
      <c r="Q252" s="3">
        <f>IF(ISNUMBER(P252),SUMIF(A:A,A252,P:P),"")</f>
      </c>
      <c r="R252" s="3">
        <f t="shared" si="38"/>
      </c>
      <c r="S252" s="8">
        <f t="shared" si="39"/>
      </c>
    </row>
    <row r="253" spans="1:19" ht="15">
      <c r="A253" s="1">
        <v>45</v>
      </c>
      <c r="B253" s="5">
        <v>0.65625</v>
      </c>
      <c r="C253" s="1" t="s">
        <v>429</v>
      </c>
      <c r="D253" s="1">
        <v>5</v>
      </c>
      <c r="E253" s="1">
        <v>8</v>
      </c>
      <c r="F253" s="1" t="s">
        <v>460</v>
      </c>
      <c r="G253" s="2">
        <v>64.0073666666667</v>
      </c>
      <c r="H253" s="6">
        <f>1+_xlfn.COUNTIFS(A:A,A253,O:O,"&lt;"&amp;O253)</f>
        <v>1</v>
      </c>
      <c r="I253" s="2">
        <f>_xlfn.AVERAGEIF(A:A,A253,G:G)</f>
        <v>47.89864666666667</v>
      </c>
      <c r="J253" s="2">
        <f t="shared" si="32"/>
        <v>16.108720000000027</v>
      </c>
      <c r="K253" s="2">
        <f t="shared" si="33"/>
        <v>106.10872000000003</v>
      </c>
      <c r="L253" s="2">
        <f t="shared" si="34"/>
        <v>582.0307026301135</v>
      </c>
      <c r="M253" s="2">
        <f>SUMIF(A:A,A253,L:L)</f>
        <v>3908.277457990608</v>
      </c>
      <c r="N253" s="3">
        <f t="shared" si="35"/>
        <v>0.14892256470689708</v>
      </c>
      <c r="O253" s="7">
        <f t="shared" si="36"/>
        <v>6.714899128739534</v>
      </c>
      <c r="P253" s="3">
        <f t="shared" si="37"/>
        <v>0.14892256470689708</v>
      </c>
      <c r="Q253" s="3">
        <f>IF(ISNUMBER(P253),SUMIF(A:A,A253,P:P),"")</f>
        <v>0.7414503712968804</v>
      </c>
      <c r="R253" s="3">
        <f t="shared" si="38"/>
        <v>0.2008530448860855</v>
      </c>
      <c r="S253" s="8">
        <f t="shared" si="39"/>
        <v>4.978764452225026</v>
      </c>
    </row>
    <row r="254" spans="1:19" ht="15">
      <c r="A254" s="1">
        <v>45</v>
      </c>
      <c r="B254" s="5">
        <v>0.65625</v>
      </c>
      <c r="C254" s="1" t="s">
        <v>429</v>
      </c>
      <c r="D254" s="1">
        <v>5</v>
      </c>
      <c r="E254" s="1">
        <v>7</v>
      </c>
      <c r="F254" s="1" t="s">
        <v>459</v>
      </c>
      <c r="G254" s="2">
        <v>63.5811000000001</v>
      </c>
      <c r="H254" s="6">
        <f>1+_xlfn.COUNTIFS(A:A,A254,O:O,"&lt;"&amp;O254)</f>
        <v>2</v>
      </c>
      <c r="I254" s="2">
        <f>_xlfn.AVERAGEIF(A:A,A254,G:G)</f>
        <v>47.89864666666667</v>
      </c>
      <c r="J254" s="2">
        <f t="shared" si="32"/>
        <v>15.682453333333427</v>
      </c>
      <c r="K254" s="2">
        <f t="shared" si="33"/>
        <v>105.68245333333343</v>
      </c>
      <c r="L254" s="2">
        <f t="shared" si="34"/>
        <v>567.3334351894167</v>
      </c>
      <c r="M254" s="2">
        <f>SUMIF(A:A,A254,L:L)</f>
        <v>3908.277457990608</v>
      </c>
      <c r="N254" s="3">
        <f t="shared" si="35"/>
        <v>0.14516201607679718</v>
      </c>
      <c r="O254" s="7">
        <f t="shared" si="36"/>
        <v>6.88885444709555</v>
      </c>
      <c r="P254" s="3">
        <f t="shared" si="37"/>
        <v>0.14516201607679718</v>
      </c>
      <c r="Q254" s="3">
        <f>IF(ISNUMBER(P254),SUMIF(A:A,A254,P:P),"")</f>
        <v>0.7414503712968804</v>
      </c>
      <c r="R254" s="3">
        <f t="shared" si="38"/>
        <v>0.1957811631045412</v>
      </c>
      <c r="S254" s="8">
        <f t="shared" si="39"/>
        <v>5.107743687609162</v>
      </c>
    </row>
    <row r="255" spans="1:19" ht="15">
      <c r="A255" s="1">
        <v>45</v>
      </c>
      <c r="B255" s="5">
        <v>0.65625</v>
      </c>
      <c r="C255" s="1" t="s">
        <v>429</v>
      </c>
      <c r="D255" s="1">
        <v>5</v>
      </c>
      <c r="E255" s="1">
        <v>2</v>
      </c>
      <c r="F255" s="1" t="s">
        <v>454</v>
      </c>
      <c r="G255" s="2">
        <v>56.3810666666666</v>
      </c>
      <c r="H255" s="6">
        <f>1+_xlfn.COUNTIFS(A:A,A255,O:O,"&lt;"&amp;O255)</f>
        <v>3</v>
      </c>
      <c r="I255" s="2">
        <f>_xlfn.AVERAGEIF(A:A,A255,G:G)</f>
        <v>47.89864666666667</v>
      </c>
      <c r="J255" s="2">
        <f t="shared" si="32"/>
        <v>8.482419999999927</v>
      </c>
      <c r="K255" s="2">
        <f t="shared" si="33"/>
        <v>98.48241999999993</v>
      </c>
      <c r="L255" s="2">
        <f t="shared" si="34"/>
        <v>368.31744919632615</v>
      </c>
      <c r="M255" s="2">
        <f>SUMIF(A:A,A255,L:L)</f>
        <v>3908.277457990608</v>
      </c>
      <c r="N255" s="3">
        <f t="shared" si="35"/>
        <v>0.09424035349468048</v>
      </c>
      <c r="O255" s="7">
        <f t="shared" si="36"/>
        <v>10.611165630405306</v>
      </c>
      <c r="P255" s="3">
        <f t="shared" si="37"/>
        <v>0.09424035349468048</v>
      </c>
      <c r="Q255" s="3">
        <f>IF(ISNUMBER(P255),SUMIF(A:A,A255,P:P),"")</f>
        <v>0.7414503712968804</v>
      </c>
      <c r="R255" s="3">
        <f t="shared" si="38"/>
        <v>0.12710271266011164</v>
      </c>
      <c r="S255" s="8">
        <f t="shared" si="39"/>
        <v>7.86765269655671</v>
      </c>
    </row>
    <row r="256" spans="1:19" ht="15">
      <c r="A256" s="1">
        <v>45</v>
      </c>
      <c r="B256" s="5">
        <v>0.65625</v>
      </c>
      <c r="C256" s="1" t="s">
        <v>429</v>
      </c>
      <c r="D256" s="1">
        <v>5</v>
      </c>
      <c r="E256" s="1">
        <v>3</v>
      </c>
      <c r="F256" s="1" t="s">
        <v>455</v>
      </c>
      <c r="G256" s="2">
        <v>55.025800000000004</v>
      </c>
      <c r="H256" s="6">
        <f>1+_xlfn.COUNTIFS(A:A,A256,O:O,"&lt;"&amp;O256)</f>
        <v>4</v>
      </c>
      <c r="I256" s="2">
        <f>_xlfn.AVERAGEIF(A:A,A256,G:G)</f>
        <v>47.89864666666667</v>
      </c>
      <c r="J256" s="2">
        <f t="shared" si="32"/>
        <v>7.127153333333332</v>
      </c>
      <c r="K256" s="2">
        <f t="shared" si="33"/>
        <v>97.12715333333333</v>
      </c>
      <c r="L256" s="2">
        <f t="shared" si="34"/>
        <v>339.5527124857039</v>
      </c>
      <c r="M256" s="2">
        <f>SUMIF(A:A,A256,L:L)</f>
        <v>3908.277457990608</v>
      </c>
      <c r="N256" s="3">
        <f t="shared" si="35"/>
        <v>0.08688040092738981</v>
      </c>
      <c r="O256" s="7">
        <f t="shared" si="36"/>
        <v>11.510075797598457</v>
      </c>
      <c r="P256" s="3">
        <f t="shared" si="37"/>
        <v>0.08688040092738981</v>
      </c>
      <c r="Q256" s="3">
        <f>IF(ISNUMBER(P256),SUMIF(A:A,A256,P:P),"")</f>
        <v>0.7414503712968804</v>
      </c>
      <c r="R256" s="3">
        <f t="shared" si="38"/>
        <v>0.11717628622321165</v>
      </c>
      <c r="S256" s="8">
        <f t="shared" si="39"/>
        <v>8.534149973784613</v>
      </c>
    </row>
    <row r="257" spans="1:19" ht="15">
      <c r="A257" s="1">
        <v>45</v>
      </c>
      <c r="B257" s="5">
        <v>0.65625</v>
      </c>
      <c r="C257" s="1" t="s">
        <v>429</v>
      </c>
      <c r="D257" s="1">
        <v>5</v>
      </c>
      <c r="E257" s="1">
        <v>4</v>
      </c>
      <c r="F257" s="1" t="s">
        <v>456</v>
      </c>
      <c r="G257" s="2">
        <v>54.5991666666667</v>
      </c>
      <c r="H257" s="6">
        <f>1+_xlfn.COUNTIFS(A:A,A257,O:O,"&lt;"&amp;O257)</f>
        <v>5</v>
      </c>
      <c r="I257" s="2">
        <f>_xlfn.AVERAGEIF(A:A,A257,G:G)</f>
        <v>47.89864666666667</v>
      </c>
      <c r="J257" s="2">
        <f t="shared" si="32"/>
        <v>6.700520000000026</v>
      </c>
      <c r="K257" s="2">
        <f t="shared" si="33"/>
        <v>96.70052000000003</v>
      </c>
      <c r="L257" s="2">
        <f t="shared" si="34"/>
        <v>330.97114620788085</v>
      </c>
      <c r="M257" s="2">
        <f>SUMIF(A:A,A257,L:L)</f>
        <v>3908.277457990608</v>
      </c>
      <c r="N257" s="3">
        <f t="shared" si="35"/>
        <v>0.0846846596142244</v>
      </c>
      <c r="O257" s="7">
        <f t="shared" si="36"/>
        <v>11.80851413414704</v>
      </c>
      <c r="P257" s="3">
        <f t="shared" si="37"/>
        <v>0.0846846596142244</v>
      </c>
      <c r="Q257" s="3">
        <f>IF(ISNUMBER(P257),SUMIF(A:A,A257,P:P),"")</f>
        <v>0.7414503712968804</v>
      </c>
      <c r="R257" s="3">
        <f t="shared" si="38"/>
        <v>0.1142148724885003</v>
      </c>
      <c r="S257" s="8">
        <f t="shared" si="39"/>
        <v>8.755427189227785</v>
      </c>
    </row>
    <row r="258" spans="1:19" ht="15">
      <c r="A258" s="1">
        <v>45</v>
      </c>
      <c r="B258" s="5">
        <v>0.65625</v>
      </c>
      <c r="C258" s="1" t="s">
        <v>429</v>
      </c>
      <c r="D258" s="1">
        <v>5</v>
      </c>
      <c r="E258" s="1">
        <v>12</v>
      </c>
      <c r="F258" s="1" t="s">
        <v>463</v>
      </c>
      <c r="G258" s="2">
        <v>53.2455666666667</v>
      </c>
      <c r="H258" s="6">
        <f>1+_xlfn.COUNTIFS(A:A,A258,O:O,"&lt;"&amp;O258)</f>
        <v>6</v>
      </c>
      <c r="I258" s="2">
        <f>_xlfn.AVERAGEIF(A:A,A258,G:G)</f>
        <v>47.89864666666667</v>
      </c>
      <c r="J258" s="2">
        <f t="shared" si="32"/>
        <v>5.346920000000026</v>
      </c>
      <c r="K258" s="2">
        <f t="shared" si="33"/>
        <v>95.34692000000003</v>
      </c>
      <c r="L258" s="2">
        <f t="shared" si="34"/>
        <v>305.1535827900809</v>
      </c>
      <c r="M258" s="2">
        <f>SUMIF(A:A,A258,L:L)</f>
        <v>3908.277457990608</v>
      </c>
      <c r="N258" s="3">
        <f t="shared" si="35"/>
        <v>0.07807879201774272</v>
      </c>
      <c r="O258" s="7">
        <f t="shared" si="36"/>
        <v>12.80757519625507</v>
      </c>
      <c r="P258" s="3">
        <f t="shared" si="37"/>
        <v>0.07807879201774272</v>
      </c>
      <c r="Q258" s="3">
        <f>IF(ISNUMBER(P258),SUMIF(A:A,A258,P:P),"")</f>
        <v>0.7414503712968804</v>
      </c>
      <c r="R258" s="3">
        <f t="shared" si="38"/>
        <v>0.10530548643623186</v>
      </c>
      <c r="S258" s="8">
        <f t="shared" si="39"/>
        <v>9.496181384676039</v>
      </c>
    </row>
    <row r="259" spans="1:19" ht="15">
      <c r="A259" s="1">
        <v>45</v>
      </c>
      <c r="B259" s="5">
        <v>0.65625</v>
      </c>
      <c r="C259" s="1" t="s">
        <v>429</v>
      </c>
      <c r="D259" s="1">
        <v>5</v>
      </c>
      <c r="E259" s="1">
        <v>10</v>
      </c>
      <c r="F259" s="1" t="s">
        <v>461</v>
      </c>
      <c r="G259" s="2">
        <v>47.0757666666666</v>
      </c>
      <c r="H259" s="6">
        <f>1+_xlfn.COUNTIFS(A:A,A259,O:O,"&lt;"&amp;O259)</f>
        <v>7</v>
      </c>
      <c r="I259" s="2">
        <f>_xlfn.AVERAGEIF(A:A,A259,G:G)</f>
        <v>47.89864666666667</v>
      </c>
      <c r="J259" s="2">
        <f t="shared" si="32"/>
        <v>-0.8228800000000689</v>
      </c>
      <c r="K259" s="2">
        <f t="shared" si="33"/>
        <v>89.17711999999993</v>
      </c>
      <c r="L259" s="2">
        <f t="shared" si="34"/>
        <v>210.7404328242866</v>
      </c>
      <c r="M259" s="2">
        <f>SUMIF(A:A,A259,L:L)</f>
        <v>3908.277457990608</v>
      </c>
      <c r="N259" s="3">
        <f t="shared" si="35"/>
        <v>0.05392156393436717</v>
      </c>
      <c r="O259" s="7">
        <f t="shared" si="36"/>
        <v>18.54545615956523</v>
      </c>
      <c r="P259" s="3">
        <f t="shared" si="37"/>
        <v>0.05392156393436717</v>
      </c>
      <c r="Q259" s="3">
        <f>IF(ISNUMBER(P259),SUMIF(A:A,A259,P:P),"")</f>
        <v>0.7414503712968804</v>
      </c>
      <c r="R259" s="3">
        <f t="shared" si="38"/>
        <v>0.07272444120575766</v>
      </c>
      <c r="S259" s="8">
        <f t="shared" si="39"/>
        <v>13.75053535537966</v>
      </c>
    </row>
    <row r="260" spans="1:19" ht="15">
      <c r="A260" s="1">
        <v>45</v>
      </c>
      <c r="B260" s="5">
        <v>0.65625</v>
      </c>
      <c r="C260" s="1" t="s">
        <v>429</v>
      </c>
      <c r="D260" s="1">
        <v>5</v>
      </c>
      <c r="E260" s="1">
        <v>1</v>
      </c>
      <c r="F260" s="1" t="s">
        <v>453</v>
      </c>
      <c r="G260" s="2">
        <v>45.67</v>
      </c>
      <c r="H260" s="6">
        <f>1+_xlfn.COUNTIFS(A:A,A260,O:O,"&lt;"&amp;O260)</f>
        <v>8</v>
      </c>
      <c r="I260" s="2">
        <f>_xlfn.AVERAGEIF(A:A,A260,G:G)</f>
        <v>47.89864666666667</v>
      </c>
      <c r="J260" s="2">
        <f t="shared" si="32"/>
        <v>-2.2286466666666698</v>
      </c>
      <c r="K260" s="2">
        <f t="shared" si="33"/>
        <v>87.77135333333334</v>
      </c>
      <c r="L260" s="2">
        <f t="shared" si="34"/>
        <v>193.69431103455557</v>
      </c>
      <c r="M260" s="2">
        <f>SUMIF(A:A,A260,L:L)</f>
        <v>3908.277457990608</v>
      </c>
      <c r="N260" s="3">
        <f t="shared" si="35"/>
        <v>0.04956002052478154</v>
      </c>
      <c r="O260" s="7">
        <f t="shared" si="36"/>
        <v>20.177554194110332</v>
      </c>
      <c r="P260" s="3">
        <f t="shared" si="37"/>
        <v>0.04956002052478154</v>
      </c>
      <c r="Q260" s="3">
        <f>IF(ISNUMBER(P260),SUMIF(A:A,A260,P:P),"")</f>
        <v>0.7414503712968804</v>
      </c>
      <c r="R260" s="3">
        <f t="shared" si="38"/>
        <v>0.06684199299556014</v>
      </c>
      <c r="S260" s="8">
        <f t="shared" si="39"/>
        <v>14.960655049086032</v>
      </c>
    </row>
    <row r="261" spans="1:19" ht="15">
      <c r="A261" s="1">
        <v>45</v>
      </c>
      <c r="B261" s="5">
        <v>0.65625</v>
      </c>
      <c r="C261" s="1" t="s">
        <v>429</v>
      </c>
      <c r="D261" s="1">
        <v>5</v>
      </c>
      <c r="E261" s="1">
        <v>5</v>
      </c>
      <c r="F261" s="1" t="s">
        <v>457</v>
      </c>
      <c r="G261" s="2">
        <v>44.2013666666666</v>
      </c>
      <c r="H261" s="6">
        <f>1+_xlfn.COUNTIFS(A:A,A261,O:O,"&lt;"&amp;O261)</f>
        <v>10</v>
      </c>
      <c r="I261" s="2">
        <f>_xlfn.AVERAGEIF(A:A,A261,G:G)</f>
        <v>47.89864666666667</v>
      </c>
      <c r="J261" s="2">
        <f t="shared" si="32"/>
        <v>-3.6972800000000703</v>
      </c>
      <c r="K261" s="2">
        <f t="shared" si="33"/>
        <v>86.30271999999994</v>
      </c>
      <c r="L261" s="2">
        <f t="shared" si="34"/>
        <v>177.35674275887263</v>
      </c>
      <c r="M261" s="2">
        <f>SUMIF(A:A,A261,L:L)</f>
        <v>3908.277457990608</v>
      </c>
      <c r="N261" s="3">
        <f t="shared" si="35"/>
        <v>0.04537977271707275</v>
      </c>
      <c r="O261" s="7">
        <f t="shared" si="36"/>
        <v>22.03624963559548</v>
      </c>
      <c r="P261" s="3">
        <f t="shared" si="37"/>
      </c>
      <c r="Q261" s="3">
        <f>IF(ISNUMBER(P261),SUMIF(A:A,A261,P:P),"")</f>
      </c>
      <c r="R261" s="3">
        <f t="shared" si="38"/>
      </c>
      <c r="S261" s="8">
        <f t="shared" si="39"/>
      </c>
    </row>
    <row r="262" spans="1:19" ht="15">
      <c r="A262" s="1">
        <v>45</v>
      </c>
      <c r="B262" s="5">
        <v>0.65625</v>
      </c>
      <c r="C262" s="1" t="s">
        <v>429</v>
      </c>
      <c r="D262" s="1">
        <v>5</v>
      </c>
      <c r="E262" s="1">
        <v>6</v>
      </c>
      <c r="F262" s="1" t="s">
        <v>458</v>
      </c>
      <c r="G262" s="2">
        <v>35.6955666666667</v>
      </c>
      <c r="H262" s="6">
        <f>1+_xlfn.COUNTIFS(A:A,A262,O:O,"&lt;"&amp;O262)</f>
        <v>14</v>
      </c>
      <c r="I262" s="2">
        <f>_xlfn.AVERAGEIF(A:A,A262,G:G)</f>
        <v>47.89864666666667</v>
      </c>
      <c r="J262" s="2">
        <f t="shared" si="32"/>
        <v>-12.203079999999972</v>
      </c>
      <c r="K262" s="2">
        <f t="shared" si="33"/>
        <v>77.79692000000003</v>
      </c>
      <c r="L262" s="2">
        <f t="shared" si="34"/>
        <v>106.46488367232051</v>
      </c>
      <c r="M262" s="2">
        <f>SUMIF(A:A,A262,L:L)</f>
        <v>3908.277457990608</v>
      </c>
      <c r="N262" s="3">
        <f t="shared" si="35"/>
        <v>0.027240871411176138</v>
      </c>
      <c r="O262" s="7">
        <f t="shared" si="36"/>
        <v>36.709545186932935</v>
      </c>
      <c r="P262" s="3">
        <f t="shared" si="37"/>
      </c>
      <c r="Q262" s="3">
        <f>IF(ISNUMBER(P262),SUMIF(A:A,A262,P:P),"")</f>
      </c>
      <c r="R262" s="3">
        <f t="shared" si="38"/>
      </c>
      <c r="S262" s="8">
        <f t="shared" si="39"/>
      </c>
    </row>
    <row r="263" spans="1:19" ht="15">
      <c r="A263" s="1">
        <v>45</v>
      </c>
      <c r="B263" s="5">
        <v>0.65625</v>
      </c>
      <c r="C263" s="1" t="s">
        <v>429</v>
      </c>
      <c r="D263" s="1">
        <v>5</v>
      </c>
      <c r="E263" s="1">
        <v>11</v>
      </c>
      <c r="F263" s="1" t="s">
        <v>462</v>
      </c>
      <c r="G263" s="2">
        <v>44.5033666666666</v>
      </c>
      <c r="H263" s="6">
        <f>1+_xlfn.COUNTIFS(A:A,A263,O:O,"&lt;"&amp;O263)</f>
        <v>9</v>
      </c>
      <c r="I263" s="2">
        <f>_xlfn.AVERAGEIF(A:A,A263,G:G)</f>
        <v>47.89864666666667</v>
      </c>
      <c r="J263" s="2">
        <f t="shared" si="32"/>
        <v>-3.3952800000000707</v>
      </c>
      <c r="K263" s="2">
        <f t="shared" si="33"/>
        <v>86.60471999999993</v>
      </c>
      <c r="L263" s="2">
        <f t="shared" si="34"/>
        <v>180.59973975867763</v>
      </c>
      <c r="M263" s="2">
        <f>SUMIF(A:A,A263,L:L)</f>
        <v>3908.277457990608</v>
      </c>
      <c r="N263" s="3">
        <f t="shared" si="35"/>
        <v>0.046209549270724175</v>
      </c>
      <c r="O263" s="7">
        <f t="shared" si="36"/>
        <v>21.640548669743136</v>
      </c>
      <c r="P263" s="3">
        <f t="shared" si="37"/>
      </c>
      <c r="Q263" s="3">
        <f>IF(ISNUMBER(P263),SUMIF(A:A,A263,P:P),"")</f>
      </c>
      <c r="R263" s="3">
        <f t="shared" si="38"/>
      </c>
      <c r="S263" s="8">
        <f t="shared" si="39"/>
      </c>
    </row>
    <row r="264" spans="1:19" ht="15">
      <c r="A264" s="1">
        <v>45</v>
      </c>
      <c r="B264" s="5">
        <v>0.65625</v>
      </c>
      <c r="C264" s="1" t="s">
        <v>429</v>
      </c>
      <c r="D264" s="1">
        <v>5</v>
      </c>
      <c r="E264" s="1">
        <v>14</v>
      </c>
      <c r="F264" s="1" t="s">
        <v>464</v>
      </c>
      <c r="G264" s="2">
        <v>44.1266666666667</v>
      </c>
      <c r="H264" s="6">
        <f>1+_xlfn.COUNTIFS(A:A,A264,O:O,"&lt;"&amp;O264)</f>
        <v>11</v>
      </c>
      <c r="I264" s="2">
        <f>_xlfn.AVERAGEIF(A:A,A264,G:G)</f>
        <v>47.89864666666667</v>
      </c>
      <c r="J264" s="2">
        <f t="shared" si="32"/>
        <v>-3.771979999999971</v>
      </c>
      <c r="K264" s="2">
        <f t="shared" si="33"/>
        <v>86.22802000000003</v>
      </c>
      <c r="L264" s="2">
        <f t="shared" si="34"/>
        <v>176.56360857925253</v>
      </c>
      <c r="M264" s="2">
        <f>SUMIF(A:A,A264,L:L)</f>
        <v>3908.277457990608</v>
      </c>
      <c r="N264" s="3">
        <f t="shared" si="35"/>
        <v>0.045176835697338255</v>
      </c>
      <c r="O264" s="7">
        <f t="shared" si="36"/>
        <v>22.13523777316963</v>
      </c>
      <c r="P264" s="3">
        <f t="shared" si="37"/>
      </c>
      <c r="Q264" s="3">
        <f>IF(ISNUMBER(P264),SUMIF(A:A,A264,P:P),"")</f>
      </c>
      <c r="R264" s="3">
        <f t="shared" si="38"/>
      </c>
      <c r="S264" s="8">
        <f t="shared" si="39"/>
      </c>
    </row>
    <row r="265" spans="1:19" ht="15">
      <c r="A265" s="1">
        <v>45</v>
      </c>
      <c r="B265" s="5">
        <v>0.65625</v>
      </c>
      <c r="C265" s="1" t="s">
        <v>429</v>
      </c>
      <c r="D265" s="1">
        <v>5</v>
      </c>
      <c r="E265" s="1">
        <v>15</v>
      </c>
      <c r="F265" s="1" t="s">
        <v>465</v>
      </c>
      <c r="G265" s="2">
        <v>39.373966666666696</v>
      </c>
      <c r="H265" s="6">
        <f>1+_xlfn.COUNTIFS(A:A,A265,O:O,"&lt;"&amp;O265)</f>
        <v>13</v>
      </c>
      <c r="I265" s="2">
        <f>_xlfn.AVERAGEIF(A:A,A265,G:G)</f>
        <v>47.89864666666667</v>
      </c>
      <c r="J265" s="2">
        <f t="shared" si="32"/>
        <v>-8.524679999999975</v>
      </c>
      <c r="K265" s="2">
        <f t="shared" si="33"/>
        <v>81.47532000000002</v>
      </c>
      <c r="L265" s="2">
        <f t="shared" si="34"/>
        <v>132.7568420951171</v>
      </c>
      <c r="M265" s="2">
        <f>SUMIF(A:A,A265,L:L)</f>
        <v>3908.277457990608</v>
      </c>
      <c r="N265" s="3">
        <f t="shared" si="35"/>
        <v>0.033968121128066575</v>
      </c>
      <c r="O265" s="7">
        <f t="shared" si="36"/>
        <v>29.439367465448</v>
      </c>
      <c r="P265" s="3">
        <f t="shared" si="37"/>
      </c>
      <c r="Q265" s="3">
        <f>IF(ISNUMBER(P265),SUMIF(A:A,A265,P:P),"")</f>
      </c>
      <c r="R265" s="3">
        <f t="shared" si="38"/>
      </c>
      <c r="S265" s="8">
        <f t="shared" si="39"/>
      </c>
    </row>
    <row r="266" spans="1:19" ht="15">
      <c r="A266" s="1">
        <v>45</v>
      </c>
      <c r="B266" s="5">
        <v>0.65625</v>
      </c>
      <c r="C266" s="1" t="s">
        <v>429</v>
      </c>
      <c r="D266" s="1">
        <v>5</v>
      </c>
      <c r="E266" s="1">
        <v>16</v>
      </c>
      <c r="F266" s="1" t="s">
        <v>466</v>
      </c>
      <c r="G266" s="2">
        <v>27.2413666666667</v>
      </c>
      <c r="H266" s="6">
        <f>1+_xlfn.COUNTIFS(A:A,A266,O:O,"&lt;"&amp;O266)</f>
        <v>15</v>
      </c>
      <c r="I266" s="2">
        <f>_xlfn.AVERAGEIF(A:A,A266,G:G)</f>
        <v>47.89864666666667</v>
      </c>
      <c r="J266" s="2">
        <f t="shared" si="32"/>
        <v>-20.65727999999997</v>
      </c>
      <c r="K266" s="2">
        <f t="shared" si="33"/>
        <v>69.34272000000003</v>
      </c>
      <c r="L266" s="2">
        <f t="shared" si="34"/>
        <v>64.10761784493188</v>
      </c>
      <c r="M266" s="2">
        <f>SUMIF(A:A,A266,L:L)</f>
        <v>3908.277457990608</v>
      </c>
      <c r="N266" s="3">
        <f t="shared" si="35"/>
        <v>0.01640303651263593</v>
      </c>
      <c r="O266" s="7">
        <f t="shared" si="36"/>
        <v>60.96432201621079</v>
      </c>
      <c r="P266" s="3">
        <f t="shared" si="37"/>
      </c>
      <c r="Q266" s="3">
        <f>IF(ISNUMBER(P266),SUMIF(A:A,A266,P:P),"")</f>
      </c>
      <c r="R266" s="3">
        <f t="shared" si="38"/>
      </c>
      <c r="S266" s="8">
        <f t="shared" si="39"/>
      </c>
    </row>
    <row r="267" spans="1:19" ht="15">
      <c r="A267" s="1">
        <v>45</v>
      </c>
      <c r="B267" s="5">
        <v>0.65625</v>
      </c>
      <c r="C267" s="1" t="s">
        <v>429</v>
      </c>
      <c r="D267" s="1">
        <v>5</v>
      </c>
      <c r="E267" s="1">
        <v>17</v>
      </c>
      <c r="F267" s="1" t="s">
        <v>467</v>
      </c>
      <c r="G267" s="2">
        <v>43.751566666666704</v>
      </c>
      <c r="H267" s="6">
        <f>1+_xlfn.COUNTIFS(A:A,A267,O:O,"&lt;"&amp;O267)</f>
        <v>12</v>
      </c>
      <c r="I267" s="2">
        <f>_xlfn.AVERAGEIF(A:A,A267,G:G)</f>
        <v>47.89864666666667</v>
      </c>
      <c r="J267" s="2">
        <f t="shared" si="32"/>
        <v>-4.147079999999967</v>
      </c>
      <c r="K267" s="2">
        <f t="shared" si="33"/>
        <v>85.85292000000004</v>
      </c>
      <c r="L267" s="2">
        <f t="shared" si="34"/>
        <v>172.63425092307133</v>
      </c>
      <c r="M267" s="2">
        <f>SUMIF(A:A,A267,L:L)</f>
        <v>3908.277457990608</v>
      </c>
      <c r="N267" s="3">
        <f t="shared" si="35"/>
        <v>0.04417144196610572</v>
      </c>
      <c r="O267" s="7">
        <f t="shared" si="36"/>
        <v>22.63906169889891</v>
      </c>
      <c r="P267" s="3">
        <f t="shared" si="37"/>
      </c>
      <c r="Q267" s="3">
        <f>IF(ISNUMBER(P267),SUMIF(A:A,A267,P:P),"")</f>
      </c>
      <c r="R267" s="3">
        <f t="shared" si="38"/>
      </c>
      <c r="S267" s="8">
        <f t="shared" si="39"/>
      </c>
    </row>
    <row r="268" spans="1:19" ht="15">
      <c r="A268" s="1">
        <v>25</v>
      </c>
      <c r="B268" s="5">
        <v>0.6597222222222222</v>
      </c>
      <c r="C268" s="1" t="s">
        <v>234</v>
      </c>
      <c r="D268" s="1">
        <v>7</v>
      </c>
      <c r="E268" s="1">
        <v>6</v>
      </c>
      <c r="F268" s="1" t="s">
        <v>279</v>
      </c>
      <c r="G268" s="2">
        <v>67.2145333333333</v>
      </c>
      <c r="H268" s="6">
        <f>1+_xlfn.COUNTIFS(A:A,A268,O:O,"&lt;"&amp;O268)</f>
        <v>1</v>
      </c>
      <c r="I268" s="2">
        <f>_xlfn.AVERAGEIF(A:A,A268,G:G)</f>
        <v>49.289414285714265</v>
      </c>
      <c r="J268" s="2">
        <f t="shared" si="32"/>
        <v>17.92511904761904</v>
      </c>
      <c r="K268" s="2">
        <f t="shared" si="33"/>
        <v>107.92511904761903</v>
      </c>
      <c r="L268" s="2">
        <f t="shared" si="34"/>
        <v>649.0483043708624</v>
      </c>
      <c r="M268" s="2">
        <f>SUMIF(A:A,A268,L:L)</f>
        <v>2021.8047744463308</v>
      </c>
      <c r="N268" s="3">
        <f t="shared" si="35"/>
        <v>0.3210242218112298</v>
      </c>
      <c r="O268" s="7">
        <f t="shared" si="36"/>
        <v>3.115029745599772</v>
      </c>
      <c r="P268" s="3">
        <f t="shared" si="37"/>
        <v>0.3210242218112298</v>
      </c>
      <c r="Q268" s="3">
        <f>IF(ISNUMBER(P268),SUMIF(A:A,A268,P:P),"")</f>
        <v>0.9837372929152512</v>
      </c>
      <c r="R268" s="3">
        <f t="shared" si="38"/>
        <v>0.32633125136477464</v>
      </c>
      <c r="S268" s="8">
        <f t="shared" si="39"/>
        <v>3.0643709292868038</v>
      </c>
    </row>
    <row r="269" spans="1:19" ht="15">
      <c r="A269" s="1">
        <v>25</v>
      </c>
      <c r="B269" s="5">
        <v>0.6597222222222222</v>
      </c>
      <c r="C269" s="1" t="s">
        <v>234</v>
      </c>
      <c r="D269" s="1">
        <v>7</v>
      </c>
      <c r="E269" s="1">
        <v>4</v>
      </c>
      <c r="F269" s="1" t="s">
        <v>277</v>
      </c>
      <c r="G269" s="2">
        <v>58.5965333333333</v>
      </c>
      <c r="H269" s="6">
        <f>1+_xlfn.COUNTIFS(A:A,A269,O:O,"&lt;"&amp;O269)</f>
        <v>2</v>
      </c>
      <c r="I269" s="2">
        <f>_xlfn.AVERAGEIF(A:A,A269,G:G)</f>
        <v>49.289414285714265</v>
      </c>
      <c r="J269" s="2">
        <f t="shared" si="32"/>
        <v>9.307119047619032</v>
      </c>
      <c r="K269" s="2">
        <f t="shared" si="33"/>
        <v>99.30711904761904</v>
      </c>
      <c r="L269" s="2">
        <f t="shared" si="34"/>
        <v>387.0009480843499</v>
      </c>
      <c r="M269" s="2">
        <f>SUMIF(A:A,A269,L:L)</f>
        <v>2021.8047744463308</v>
      </c>
      <c r="N269" s="3">
        <f t="shared" si="35"/>
        <v>0.19141360875969327</v>
      </c>
      <c r="O269" s="7">
        <f t="shared" si="36"/>
        <v>5.224288944133705</v>
      </c>
      <c r="P269" s="3">
        <f t="shared" si="37"/>
        <v>0.19141360875969327</v>
      </c>
      <c r="Q269" s="3">
        <f>IF(ISNUMBER(P269),SUMIF(A:A,A269,P:P),"")</f>
        <v>0.9837372929152512</v>
      </c>
      <c r="R269" s="3">
        <f t="shared" si="38"/>
        <v>0.1945779733453528</v>
      </c>
      <c r="S269" s="8">
        <f t="shared" si="39"/>
        <v>5.139327863309167</v>
      </c>
    </row>
    <row r="270" spans="1:19" ht="15">
      <c r="A270" s="1">
        <v>25</v>
      </c>
      <c r="B270" s="5">
        <v>0.6597222222222222</v>
      </c>
      <c r="C270" s="1" t="s">
        <v>234</v>
      </c>
      <c r="D270" s="1">
        <v>7</v>
      </c>
      <c r="E270" s="1">
        <v>3</v>
      </c>
      <c r="F270" s="1" t="s">
        <v>276</v>
      </c>
      <c r="G270" s="2">
        <v>52.2836666666667</v>
      </c>
      <c r="H270" s="6">
        <f>1+_xlfn.COUNTIFS(A:A,A270,O:O,"&lt;"&amp;O270)</f>
        <v>3</v>
      </c>
      <c r="I270" s="2">
        <f>_xlfn.AVERAGEIF(A:A,A270,G:G)</f>
        <v>49.289414285714265</v>
      </c>
      <c r="J270" s="2">
        <f t="shared" si="32"/>
        <v>2.9942523809524317</v>
      </c>
      <c r="K270" s="2">
        <f t="shared" si="33"/>
        <v>92.99425238095243</v>
      </c>
      <c r="L270" s="2">
        <f t="shared" si="34"/>
        <v>264.9802097098043</v>
      </c>
      <c r="M270" s="2">
        <f>SUMIF(A:A,A270,L:L)</f>
        <v>2021.8047744463308</v>
      </c>
      <c r="N270" s="3">
        <f t="shared" si="35"/>
        <v>0.131061224634</v>
      </c>
      <c r="O270" s="7">
        <f t="shared" si="36"/>
        <v>7.630021791667124</v>
      </c>
      <c r="P270" s="3">
        <f t="shared" si="37"/>
        <v>0.131061224634</v>
      </c>
      <c r="Q270" s="3">
        <f>IF(ISNUMBER(P270),SUMIF(A:A,A270,P:P),"")</f>
        <v>0.9837372929152512</v>
      </c>
      <c r="R270" s="3">
        <f t="shared" si="38"/>
        <v>0.1332278704669285</v>
      </c>
      <c r="S270" s="8">
        <f t="shared" si="39"/>
        <v>7.505936982218992</v>
      </c>
    </row>
    <row r="271" spans="1:19" ht="15">
      <c r="A271" s="1">
        <v>25</v>
      </c>
      <c r="B271" s="5">
        <v>0.6597222222222222</v>
      </c>
      <c r="C271" s="1" t="s">
        <v>234</v>
      </c>
      <c r="D271" s="1">
        <v>7</v>
      </c>
      <c r="E271" s="1">
        <v>7</v>
      </c>
      <c r="F271" s="1" t="s">
        <v>280</v>
      </c>
      <c r="G271" s="2">
        <v>51.748799999999996</v>
      </c>
      <c r="H271" s="6">
        <f>1+_xlfn.COUNTIFS(A:A,A271,O:O,"&lt;"&amp;O271)</f>
        <v>4</v>
      </c>
      <c r="I271" s="2">
        <f>_xlfn.AVERAGEIF(A:A,A271,G:G)</f>
        <v>49.289414285714265</v>
      </c>
      <c r="J271" s="2">
        <f t="shared" si="32"/>
        <v>2.4593857142857303</v>
      </c>
      <c r="K271" s="2">
        <f t="shared" si="33"/>
        <v>92.45938571428573</v>
      </c>
      <c r="L271" s="2">
        <f t="shared" si="34"/>
        <v>256.61146788361265</v>
      </c>
      <c r="M271" s="2">
        <f>SUMIF(A:A,A271,L:L)</f>
        <v>2021.8047744463308</v>
      </c>
      <c r="N271" s="3">
        <f t="shared" si="35"/>
        <v>0.12692198135395413</v>
      </c>
      <c r="O271" s="7">
        <f t="shared" si="36"/>
        <v>7.878855887155168</v>
      </c>
      <c r="P271" s="3">
        <f t="shared" si="37"/>
        <v>0.12692198135395413</v>
      </c>
      <c r="Q271" s="3">
        <f>IF(ISNUMBER(P271),SUMIF(A:A,A271,P:P),"")</f>
        <v>0.9837372929152512</v>
      </c>
      <c r="R271" s="3">
        <f t="shared" si="38"/>
        <v>0.12902019905927103</v>
      </c>
      <c r="S271" s="8">
        <f t="shared" si="39"/>
        <v>7.750724361699415</v>
      </c>
    </row>
    <row r="272" spans="1:19" ht="15">
      <c r="A272" s="1">
        <v>25</v>
      </c>
      <c r="B272" s="5">
        <v>0.6597222222222222</v>
      </c>
      <c r="C272" s="1" t="s">
        <v>234</v>
      </c>
      <c r="D272" s="1">
        <v>7</v>
      </c>
      <c r="E272" s="1">
        <v>1</v>
      </c>
      <c r="F272" s="1" t="s">
        <v>275</v>
      </c>
      <c r="G272" s="2">
        <v>49.4300333333333</v>
      </c>
      <c r="H272" s="6">
        <f>1+_xlfn.COUNTIFS(A:A,A272,O:O,"&lt;"&amp;O272)</f>
        <v>5</v>
      </c>
      <c r="I272" s="2">
        <f>_xlfn.AVERAGEIF(A:A,A272,G:G)</f>
        <v>49.289414285714265</v>
      </c>
      <c r="J272" s="2">
        <f t="shared" si="32"/>
        <v>0.1406190476190332</v>
      </c>
      <c r="K272" s="2">
        <f t="shared" si="33"/>
        <v>90.14061904761903</v>
      </c>
      <c r="L272" s="2">
        <f t="shared" si="34"/>
        <v>223.2823564267342</v>
      </c>
      <c r="M272" s="2">
        <f>SUMIF(A:A,A272,L:L)</f>
        <v>2021.8047744463308</v>
      </c>
      <c r="N272" s="3">
        <f t="shared" si="35"/>
        <v>0.1104371496441242</v>
      </c>
      <c r="O272" s="7">
        <f t="shared" si="36"/>
        <v>9.054924028937982</v>
      </c>
      <c r="P272" s="3">
        <f t="shared" si="37"/>
        <v>0.1104371496441242</v>
      </c>
      <c r="Q272" s="3">
        <f>IF(ISNUMBER(P272),SUMIF(A:A,A272,P:P),"")</f>
        <v>0.9837372929152512</v>
      </c>
      <c r="R272" s="3">
        <f t="shared" si="38"/>
        <v>0.11226284744868195</v>
      </c>
      <c r="S272" s="8">
        <f t="shared" si="39"/>
        <v>8.907666451780711</v>
      </c>
    </row>
    <row r="273" spans="1:19" ht="15">
      <c r="A273" s="1">
        <v>25</v>
      </c>
      <c r="B273" s="5">
        <v>0.6597222222222222</v>
      </c>
      <c r="C273" s="1" t="s">
        <v>234</v>
      </c>
      <c r="D273" s="1">
        <v>7</v>
      </c>
      <c r="E273" s="1">
        <v>5</v>
      </c>
      <c r="F273" s="1" t="s">
        <v>278</v>
      </c>
      <c r="G273" s="2">
        <v>48.2485</v>
      </c>
      <c r="H273" s="6">
        <f>1+_xlfn.COUNTIFS(A:A,A273,O:O,"&lt;"&amp;O273)</f>
        <v>6</v>
      </c>
      <c r="I273" s="2">
        <f>_xlfn.AVERAGEIF(A:A,A273,G:G)</f>
        <v>49.289414285714265</v>
      </c>
      <c r="J273" s="2">
        <f t="shared" si="32"/>
        <v>-1.0409142857142655</v>
      </c>
      <c r="K273" s="2">
        <f t="shared" si="33"/>
        <v>88.95908571428573</v>
      </c>
      <c r="L273" s="2">
        <f t="shared" si="34"/>
        <v>208.00146914160007</v>
      </c>
      <c r="M273" s="2">
        <f>SUMIF(A:A,A273,L:L)</f>
        <v>2021.8047744463308</v>
      </c>
      <c r="N273" s="3">
        <f t="shared" si="35"/>
        <v>0.10287910671224973</v>
      </c>
      <c r="O273" s="7">
        <f t="shared" si="36"/>
        <v>9.720146606608617</v>
      </c>
      <c r="P273" s="3">
        <f t="shared" si="37"/>
        <v>0.10287910671224973</v>
      </c>
      <c r="Q273" s="3">
        <f>IF(ISNUMBER(P273),SUMIF(A:A,A273,P:P),"")</f>
        <v>0.9837372929152512</v>
      </c>
      <c r="R273" s="3">
        <f t="shared" si="38"/>
        <v>0.10457985831499096</v>
      </c>
      <c r="S273" s="8">
        <f t="shared" si="39"/>
        <v>9.562070709524527</v>
      </c>
    </row>
    <row r="274" spans="1:19" ht="15">
      <c r="A274" s="1">
        <v>25</v>
      </c>
      <c r="B274" s="5">
        <v>0.6597222222222222</v>
      </c>
      <c r="C274" s="1" t="s">
        <v>234</v>
      </c>
      <c r="D274" s="1">
        <v>7</v>
      </c>
      <c r="E274" s="1">
        <v>8</v>
      </c>
      <c r="F274" s="1" t="s">
        <v>281</v>
      </c>
      <c r="G274" s="2">
        <v>17.5038333333333</v>
      </c>
      <c r="H274" s="6">
        <f>1+_xlfn.COUNTIFS(A:A,A274,O:O,"&lt;"&amp;O274)</f>
        <v>7</v>
      </c>
      <c r="I274" s="2">
        <f>_xlfn.AVERAGEIF(A:A,A274,G:G)</f>
        <v>49.289414285714265</v>
      </c>
      <c r="J274" s="2">
        <f t="shared" si="32"/>
        <v>-31.785580952380965</v>
      </c>
      <c r="K274" s="2">
        <f t="shared" si="33"/>
        <v>58.21441904761903</v>
      </c>
      <c r="L274" s="2">
        <f t="shared" si="34"/>
        <v>32.88001882936746</v>
      </c>
      <c r="M274" s="2">
        <f>SUMIF(A:A,A274,L:L)</f>
        <v>2021.8047744463308</v>
      </c>
      <c r="N274" s="3">
        <f t="shared" si="35"/>
        <v>0.016262707084748883</v>
      </c>
      <c r="O274" s="7">
        <f t="shared" si="36"/>
        <v>61.49037763447126</v>
      </c>
      <c r="P274" s="3">
        <f t="shared" si="37"/>
      </c>
      <c r="Q274" s="3">
        <f>IF(ISNUMBER(P274),SUMIF(A:A,A274,P:P),"")</f>
      </c>
      <c r="R274" s="3">
        <f t="shared" si="38"/>
      </c>
      <c r="S274" s="8">
        <f t="shared" si="39"/>
      </c>
    </row>
    <row r="275" spans="1:19" ht="15">
      <c r="A275" s="1">
        <v>35</v>
      </c>
      <c r="B275" s="5">
        <v>0.6652777777777777</v>
      </c>
      <c r="C275" s="1" t="s">
        <v>346</v>
      </c>
      <c r="D275" s="1">
        <v>7</v>
      </c>
      <c r="E275" s="1">
        <v>1</v>
      </c>
      <c r="F275" s="1" t="s">
        <v>362</v>
      </c>
      <c r="G275" s="2">
        <v>72.4974</v>
      </c>
      <c r="H275" s="6">
        <f>1+_xlfn.COUNTIFS(A:A,A275,O:O,"&lt;"&amp;O275)</f>
        <v>1</v>
      </c>
      <c r="I275" s="2">
        <f>_xlfn.AVERAGEIF(A:A,A275,G:G)</f>
        <v>52.347693333333346</v>
      </c>
      <c r="J275" s="2">
        <f t="shared" si="32"/>
        <v>20.149706666666653</v>
      </c>
      <c r="K275" s="2">
        <f t="shared" si="33"/>
        <v>110.14970666666665</v>
      </c>
      <c r="L275" s="2">
        <f t="shared" si="34"/>
        <v>741.7278522906186</v>
      </c>
      <c r="M275" s="2">
        <f>SUMIF(A:A,A275,L:L)</f>
        <v>2622.934232058361</v>
      </c>
      <c r="N275" s="3">
        <f t="shared" si="35"/>
        <v>0.28278553202935014</v>
      </c>
      <c r="O275" s="7">
        <f t="shared" si="36"/>
        <v>3.536248806025234</v>
      </c>
      <c r="P275" s="3">
        <f t="shared" si="37"/>
        <v>0.28278553202935014</v>
      </c>
      <c r="Q275" s="3">
        <f>IF(ISNUMBER(P275),SUMIF(A:A,A275,P:P),"")</f>
        <v>0.9113968679339519</v>
      </c>
      <c r="R275" s="3">
        <f t="shared" si="38"/>
        <v>0.310277050513019</v>
      </c>
      <c r="S275" s="8">
        <f t="shared" si="39"/>
        <v>3.2229260860465754</v>
      </c>
    </row>
    <row r="276" spans="1:19" ht="15">
      <c r="A276" s="1">
        <v>35</v>
      </c>
      <c r="B276" s="5">
        <v>0.6652777777777777</v>
      </c>
      <c r="C276" s="1" t="s">
        <v>346</v>
      </c>
      <c r="D276" s="1">
        <v>7</v>
      </c>
      <c r="E276" s="1">
        <v>7</v>
      </c>
      <c r="F276" s="1" t="s">
        <v>368</v>
      </c>
      <c r="G276" s="2">
        <v>60.80046666666669</v>
      </c>
      <c r="H276" s="6">
        <f>1+_xlfn.COUNTIFS(A:A,A276,O:O,"&lt;"&amp;O276)</f>
        <v>2</v>
      </c>
      <c r="I276" s="2">
        <f>_xlfn.AVERAGEIF(A:A,A276,G:G)</f>
        <v>52.347693333333346</v>
      </c>
      <c r="J276" s="2">
        <f aca="true" t="shared" si="40" ref="J276:J330">G276-I276</f>
        <v>8.452773333333347</v>
      </c>
      <c r="K276" s="2">
        <f aca="true" t="shared" si="41" ref="K276:K330">90+J276</f>
        <v>98.45277333333334</v>
      </c>
      <c r="L276" s="2">
        <f aca="true" t="shared" si="42" ref="L276:L330">EXP(0.06*K276)</f>
        <v>367.66286847438954</v>
      </c>
      <c r="M276" s="2">
        <f>SUMIF(A:A,A276,L:L)</f>
        <v>2622.934232058361</v>
      </c>
      <c r="N276" s="3">
        <f aca="true" t="shared" si="43" ref="N276:N330">L276/M276</f>
        <v>0.14017235505972417</v>
      </c>
      <c r="O276" s="7">
        <f aca="true" t="shared" si="44" ref="O276:O330">1/N276</f>
        <v>7.134074329948465</v>
      </c>
      <c r="P276" s="3">
        <f aca="true" t="shared" si="45" ref="P276:P330">IF(O276&gt;21,"",N276)</f>
        <v>0.14017235505972417</v>
      </c>
      <c r="Q276" s="3">
        <f>IF(ISNUMBER(P276),SUMIF(A:A,A276,P:P),"")</f>
        <v>0.9113968679339519</v>
      </c>
      <c r="R276" s="3">
        <f aca="true" t="shared" si="46" ref="R276:R330">_xlfn.IFERROR(P276*(1/Q276),"")</f>
        <v>0.15379946979352832</v>
      </c>
      <c r="S276" s="8">
        <f aca="true" t="shared" si="47" ref="S276:S330">_xlfn.IFERROR(1/R276,"")</f>
        <v>6.501972999923038</v>
      </c>
    </row>
    <row r="277" spans="1:19" ht="15">
      <c r="A277" s="1">
        <v>35</v>
      </c>
      <c r="B277" s="5">
        <v>0.6652777777777777</v>
      </c>
      <c r="C277" s="1" t="s">
        <v>346</v>
      </c>
      <c r="D277" s="1">
        <v>7</v>
      </c>
      <c r="E277" s="1">
        <v>4</v>
      </c>
      <c r="F277" s="1" t="s">
        <v>365</v>
      </c>
      <c r="G277" s="2">
        <v>58.3035</v>
      </c>
      <c r="H277" s="6">
        <f>1+_xlfn.COUNTIFS(A:A,A277,O:O,"&lt;"&amp;O277)</f>
        <v>3</v>
      </c>
      <c r="I277" s="2">
        <f>_xlfn.AVERAGEIF(A:A,A277,G:G)</f>
        <v>52.347693333333346</v>
      </c>
      <c r="J277" s="2">
        <f t="shared" si="40"/>
        <v>5.955806666666653</v>
      </c>
      <c r="K277" s="2">
        <f t="shared" si="41"/>
        <v>95.95580666666666</v>
      </c>
      <c r="L277" s="2">
        <f t="shared" si="42"/>
        <v>316.50796273875534</v>
      </c>
      <c r="M277" s="2">
        <f>SUMIF(A:A,A277,L:L)</f>
        <v>2622.934232058361</v>
      </c>
      <c r="N277" s="3">
        <f t="shared" si="43"/>
        <v>0.12066942391093585</v>
      </c>
      <c r="O277" s="7">
        <f t="shared" si="44"/>
        <v>8.287103456614526</v>
      </c>
      <c r="P277" s="3">
        <f t="shared" si="45"/>
        <v>0.12066942391093585</v>
      </c>
      <c r="Q277" s="3">
        <f>IF(ISNUMBER(P277),SUMIF(A:A,A277,P:P),"")</f>
        <v>0.9113968679339519</v>
      </c>
      <c r="R277" s="3">
        <f t="shared" si="46"/>
        <v>0.1324005251241226</v>
      </c>
      <c r="S277" s="8">
        <f t="shared" si="47"/>
        <v>7.552840134603106</v>
      </c>
    </row>
    <row r="278" spans="1:19" ht="15">
      <c r="A278" s="1">
        <v>35</v>
      </c>
      <c r="B278" s="5">
        <v>0.6652777777777777</v>
      </c>
      <c r="C278" s="1" t="s">
        <v>346</v>
      </c>
      <c r="D278" s="1">
        <v>7</v>
      </c>
      <c r="E278" s="1">
        <v>2</v>
      </c>
      <c r="F278" s="1" t="s">
        <v>363</v>
      </c>
      <c r="G278" s="2">
        <v>55.374366666666695</v>
      </c>
      <c r="H278" s="6">
        <f>1+_xlfn.COUNTIFS(A:A,A278,O:O,"&lt;"&amp;O278)</f>
        <v>4</v>
      </c>
      <c r="I278" s="2">
        <f>_xlfn.AVERAGEIF(A:A,A278,G:G)</f>
        <v>52.347693333333346</v>
      </c>
      <c r="J278" s="2">
        <f t="shared" si="40"/>
        <v>3.026673333333349</v>
      </c>
      <c r="K278" s="2">
        <f t="shared" si="41"/>
        <v>93.02667333333335</v>
      </c>
      <c r="L278" s="2">
        <f t="shared" si="42"/>
        <v>265.49616602661365</v>
      </c>
      <c r="M278" s="2">
        <f>SUMIF(A:A,A278,L:L)</f>
        <v>2622.934232058361</v>
      </c>
      <c r="N278" s="3">
        <f t="shared" si="43"/>
        <v>0.10122105342239716</v>
      </c>
      <c r="O278" s="7">
        <f t="shared" si="44"/>
        <v>9.879367643280526</v>
      </c>
      <c r="P278" s="3">
        <f t="shared" si="45"/>
        <v>0.10122105342239716</v>
      </c>
      <c r="Q278" s="3">
        <f>IF(ISNUMBER(P278),SUMIF(A:A,A278,P:P),"")</f>
        <v>0.9113968679339519</v>
      </c>
      <c r="R278" s="3">
        <f t="shared" si="46"/>
        <v>0.11106144533045789</v>
      </c>
      <c r="S278" s="8">
        <f t="shared" si="47"/>
        <v>9.0040247272539</v>
      </c>
    </row>
    <row r="279" spans="1:19" ht="15">
      <c r="A279" s="1">
        <v>35</v>
      </c>
      <c r="B279" s="5">
        <v>0.6652777777777777</v>
      </c>
      <c r="C279" s="1" t="s">
        <v>346</v>
      </c>
      <c r="D279" s="1">
        <v>7</v>
      </c>
      <c r="E279" s="1">
        <v>5</v>
      </c>
      <c r="F279" s="1" t="s">
        <v>366</v>
      </c>
      <c r="G279" s="2">
        <v>50.436800000000005</v>
      </c>
      <c r="H279" s="6">
        <f>1+_xlfn.COUNTIFS(A:A,A279,O:O,"&lt;"&amp;O279)</f>
        <v>5</v>
      </c>
      <c r="I279" s="2">
        <f>_xlfn.AVERAGEIF(A:A,A279,G:G)</f>
        <v>52.347693333333346</v>
      </c>
      <c r="J279" s="2">
        <f t="shared" si="40"/>
        <v>-1.910893333333341</v>
      </c>
      <c r="K279" s="2">
        <f t="shared" si="41"/>
        <v>88.08910666666665</v>
      </c>
      <c r="L279" s="2">
        <f t="shared" si="42"/>
        <v>197.4225587792271</v>
      </c>
      <c r="M279" s="2">
        <f>SUMIF(A:A,A279,L:L)</f>
        <v>2622.934232058361</v>
      </c>
      <c r="N279" s="3">
        <f t="shared" si="43"/>
        <v>0.07526782653040398</v>
      </c>
      <c r="O279" s="7">
        <f t="shared" si="44"/>
        <v>13.285889152067599</v>
      </c>
      <c r="P279" s="3">
        <f t="shared" si="45"/>
        <v>0.07526782653040398</v>
      </c>
      <c r="Q279" s="3">
        <f>IF(ISNUMBER(P279),SUMIF(A:A,A279,P:P),"")</f>
        <v>0.9113968679339519</v>
      </c>
      <c r="R279" s="3">
        <f t="shared" si="46"/>
        <v>0.08258512748790636</v>
      </c>
      <c r="S279" s="8">
        <f t="shared" si="47"/>
        <v>12.108717760912077</v>
      </c>
    </row>
    <row r="280" spans="1:19" ht="15">
      <c r="A280" s="1">
        <v>35</v>
      </c>
      <c r="B280" s="5">
        <v>0.6652777777777777</v>
      </c>
      <c r="C280" s="1" t="s">
        <v>346</v>
      </c>
      <c r="D280" s="1">
        <v>7</v>
      </c>
      <c r="E280" s="1">
        <v>10</v>
      </c>
      <c r="F280" s="1" t="s">
        <v>21</v>
      </c>
      <c r="G280" s="2">
        <v>48.8789666666667</v>
      </c>
      <c r="H280" s="6">
        <f>1+_xlfn.COUNTIFS(A:A,A280,O:O,"&lt;"&amp;O280)</f>
        <v>6</v>
      </c>
      <c r="I280" s="2">
        <f>_xlfn.AVERAGEIF(A:A,A280,G:G)</f>
        <v>52.347693333333346</v>
      </c>
      <c r="J280" s="2">
        <f t="shared" si="40"/>
        <v>-3.4687266666666474</v>
      </c>
      <c r="K280" s="2">
        <f t="shared" si="41"/>
        <v>86.53127333333336</v>
      </c>
      <c r="L280" s="2">
        <f t="shared" si="42"/>
        <v>179.8056238656053</v>
      </c>
      <c r="M280" s="2">
        <f>SUMIF(A:A,A280,L:L)</f>
        <v>2622.934232058361</v>
      </c>
      <c r="N280" s="3">
        <f t="shared" si="43"/>
        <v>0.06855132761926018</v>
      </c>
      <c r="O280" s="7">
        <f t="shared" si="44"/>
        <v>14.587609528936971</v>
      </c>
      <c r="P280" s="3">
        <f t="shared" si="45"/>
        <v>0.06855132761926018</v>
      </c>
      <c r="Q280" s="3">
        <f>IF(ISNUMBER(P280),SUMIF(A:A,A280,P:P),"")</f>
        <v>0.9113968679339519</v>
      </c>
      <c r="R280" s="3">
        <f t="shared" si="46"/>
        <v>0.07521567171353065</v>
      </c>
      <c r="S280" s="8">
        <f t="shared" si="47"/>
        <v>13.295101635316628</v>
      </c>
    </row>
    <row r="281" spans="1:19" ht="15">
      <c r="A281" s="1">
        <v>35</v>
      </c>
      <c r="B281" s="5">
        <v>0.6652777777777777</v>
      </c>
      <c r="C281" s="1" t="s">
        <v>346</v>
      </c>
      <c r="D281" s="1">
        <v>7</v>
      </c>
      <c r="E281" s="1">
        <v>6</v>
      </c>
      <c r="F281" s="1" t="s">
        <v>367</v>
      </c>
      <c r="G281" s="2">
        <v>47.6939666666667</v>
      </c>
      <c r="H281" s="6">
        <f>1+_xlfn.COUNTIFS(A:A,A281,O:O,"&lt;"&amp;O281)</f>
        <v>7</v>
      </c>
      <c r="I281" s="2">
        <f>_xlfn.AVERAGEIF(A:A,A281,G:G)</f>
        <v>52.347693333333346</v>
      </c>
      <c r="J281" s="2">
        <f t="shared" si="40"/>
        <v>-4.65372666666665</v>
      </c>
      <c r="K281" s="2">
        <f t="shared" si="41"/>
        <v>85.34627333333336</v>
      </c>
      <c r="L281" s="2">
        <f t="shared" si="42"/>
        <v>167.4653392497592</v>
      </c>
      <c r="M281" s="2">
        <f>SUMIF(A:A,A281,L:L)</f>
        <v>2622.934232058361</v>
      </c>
      <c r="N281" s="3">
        <f t="shared" si="43"/>
        <v>0.06384656435641542</v>
      </c>
      <c r="O281" s="7">
        <f t="shared" si="44"/>
        <v>15.662549897244677</v>
      </c>
      <c r="P281" s="3">
        <f t="shared" si="45"/>
        <v>0.06384656435641542</v>
      </c>
      <c r="Q281" s="3">
        <f>IF(ISNUMBER(P281),SUMIF(A:A,A281,P:P),"")</f>
        <v>0.9113968679339519</v>
      </c>
      <c r="R281" s="3">
        <f t="shared" si="46"/>
        <v>0.07005352618903482</v>
      </c>
      <c r="S281" s="8">
        <f t="shared" si="47"/>
        <v>14.274798920208042</v>
      </c>
    </row>
    <row r="282" spans="1:19" ht="15">
      <c r="A282" s="1">
        <v>35</v>
      </c>
      <c r="B282" s="5">
        <v>0.6652777777777777</v>
      </c>
      <c r="C282" s="1" t="s">
        <v>346</v>
      </c>
      <c r="D282" s="1">
        <v>7</v>
      </c>
      <c r="E282" s="1">
        <v>11</v>
      </c>
      <c r="F282" s="1" t="s">
        <v>369</v>
      </c>
      <c r="G282" s="2">
        <v>46.3450666666667</v>
      </c>
      <c r="H282" s="6">
        <f>1+_xlfn.COUNTIFS(A:A,A282,O:O,"&lt;"&amp;O282)</f>
        <v>8</v>
      </c>
      <c r="I282" s="2">
        <f>_xlfn.AVERAGEIF(A:A,A282,G:G)</f>
        <v>52.347693333333346</v>
      </c>
      <c r="J282" s="2">
        <f t="shared" si="40"/>
        <v>-6.002626666666643</v>
      </c>
      <c r="K282" s="2">
        <f t="shared" si="41"/>
        <v>83.99737333333336</v>
      </c>
      <c r="L282" s="2">
        <f t="shared" si="42"/>
        <v>154.44567246976678</v>
      </c>
      <c r="M282" s="2">
        <f>SUMIF(A:A,A282,L:L)</f>
        <v>2622.934232058361</v>
      </c>
      <c r="N282" s="3">
        <f t="shared" si="43"/>
        <v>0.05888278500546495</v>
      </c>
      <c r="O282" s="7">
        <f t="shared" si="44"/>
        <v>16.982892366711074</v>
      </c>
      <c r="P282" s="3">
        <f t="shared" si="45"/>
        <v>0.05888278500546495</v>
      </c>
      <c r="Q282" s="3">
        <f>IF(ISNUMBER(P282),SUMIF(A:A,A282,P:P),"")</f>
        <v>0.9113968679339519</v>
      </c>
      <c r="R282" s="3">
        <f t="shared" si="46"/>
        <v>0.0646071838484002</v>
      </c>
      <c r="S282" s="8">
        <f t="shared" si="47"/>
        <v>15.478154911479894</v>
      </c>
    </row>
    <row r="283" spans="1:19" ht="15">
      <c r="A283" s="1">
        <v>35</v>
      </c>
      <c r="B283" s="5">
        <v>0.6652777777777777</v>
      </c>
      <c r="C283" s="1" t="s">
        <v>346</v>
      </c>
      <c r="D283" s="1">
        <v>7</v>
      </c>
      <c r="E283" s="1">
        <v>3</v>
      </c>
      <c r="F283" s="1" t="s">
        <v>364</v>
      </c>
      <c r="G283" s="2">
        <v>42.5688333333333</v>
      </c>
      <c r="H283" s="6">
        <f>1+_xlfn.COUNTIFS(A:A,A283,O:O,"&lt;"&amp;O283)</f>
        <v>9</v>
      </c>
      <c r="I283" s="2">
        <f>_xlfn.AVERAGEIF(A:A,A283,G:G)</f>
        <v>52.347693333333346</v>
      </c>
      <c r="J283" s="2">
        <f t="shared" si="40"/>
        <v>-9.778860000000044</v>
      </c>
      <c r="K283" s="2">
        <f t="shared" si="41"/>
        <v>80.22113999999996</v>
      </c>
      <c r="L283" s="2">
        <f t="shared" si="42"/>
        <v>123.13340978720915</v>
      </c>
      <c r="M283" s="2">
        <f>SUMIF(A:A,A283,L:L)</f>
        <v>2622.934232058361</v>
      </c>
      <c r="N283" s="3">
        <f t="shared" si="43"/>
        <v>0.04694490936228301</v>
      </c>
      <c r="O283" s="7">
        <f t="shared" si="44"/>
        <v>21.30156418628493</v>
      </c>
      <c r="P283" s="3">
        <f t="shared" si="45"/>
      </c>
      <c r="Q283" s="3">
        <f>IF(ISNUMBER(P283),SUMIF(A:A,A283,P:P),"")</f>
      </c>
      <c r="R283" s="3">
        <f t="shared" si="46"/>
      </c>
      <c r="S283" s="8">
        <f t="shared" si="47"/>
      </c>
    </row>
    <row r="284" spans="1:19" ht="15">
      <c r="A284" s="1">
        <v>35</v>
      </c>
      <c r="B284" s="5">
        <v>0.6652777777777777</v>
      </c>
      <c r="C284" s="1" t="s">
        <v>346</v>
      </c>
      <c r="D284" s="1">
        <v>7</v>
      </c>
      <c r="E284" s="1">
        <v>13</v>
      </c>
      <c r="F284" s="1" t="s">
        <v>370</v>
      </c>
      <c r="G284" s="2">
        <v>40.5775666666667</v>
      </c>
      <c r="H284" s="6">
        <f>1+_xlfn.COUNTIFS(A:A,A284,O:O,"&lt;"&amp;O284)</f>
        <v>10</v>
      </c>
      <c r="I284" s="2">
        <f>_xlfn.AVERAGEIF(A:A,A284,G:G)</f>
        <v>52.347693333333346</v>
      </c>
      <c r="J284" s="2">
        <f t="shared" si="40"/>
        <v>-11.770126666666648</v>
      </c>
      <c r="K284" s="2">
        <f t="shared" si="41"/>
        <v>78.22987333333336</v>
      </c>
      <c r="L284" s="2">
        <f t="shared" si="42"/>
        <v>109.26677837641627</v>
      </c>
      <c r="M284" s="2">
        <f>SUMIF(A:A,A284,L:L)</f>
        <v>2622.934232058361</v>
      </c>
      <c r="N284" s="3">
        <f t="shared" si="43"/>
        <v>0.04165822270376509</v>
      </c>
      <c r="O284" s="7">
        <f t="shared" si="44"/>
        <v>24.00486470848934</v>
      </c>
      <c r="P284" s="3">
        <f t="shared" si="45"/>
      </c>
      <c r="Q284" s="3">
        <f>IF(ISNUMBER(P284),SUMIF(A:A,A284,P:P),"")</f>
      </c>
      <c r="R284" s="3">
        <f t="shared" si="46"/>
      </c>
      <c r="S284" s="8">
        <f t="shared" si="47"/>
      </c>
    </row>
    <row r="285" spans="1:19" ht="15">
      <c r="A285" s="1">
        <v>31</v>
      </c>
      <c r="B285" s="5">
        <v>0.6680555555555556</v>
      </c>
      <c r="C285" s="1" t="s">
        <v>299</v>
      </c>
      <c r="D285" s="1">
        <v>6</v>
      </c>
      <c r="E285" s="1">
        <v>3</v>
      </c>
      <c r="F285" s="1" t="s">
        <v>327</v>
      </c>
      <c r="G285" s="2">
        <v>67.6334333333333</v>
      </c>
      <c r="H285" s="6">
        <f>1+_xlfn.COUNTIFS(A:A,A285,O:O,"&lt;"&amp;O285)</f>
        <v>1</v>
      </c>
      <c r="I285" s="2">
        <f>_xlfn.AVERAGEIF(A:A,A285,G:G)</f>
        <v>49.836651851851826</v>
      </c>
      <c r="J285" s="2">
        <f t="shared" si="40"/>
        <v>17.796781481481474</v>
      </c>
      <c r="K285" s="2">
        <f t="shared" si="41"/>
        <v>107.79678148148147</v>
      </c>
      <c r="L285" s="2">
        <f t="shared" si="42"/>
        <v>644.0696606005147</v>
      </c>
      <c r="M285" s="2">
        <f>SUMIF(A:A,A285,L:L)</f>
        <v>2609.0368800221745</v>
      </c>
      <c r="N285" s="3">
        <f t="shared" si="43"/>
        <v>0.24686107947812552</v>
      </c>
      <c r="O285" s="7">
        <f t="shared" si="44"/>
        <v>4.050861327002382</v>
      </c>
      <c r="P285" s="3">
        <f t="shared" si="45"/>
        <v>0.24686107947812552</v>
      </c>
      <c r="Q285" s="3">
        <f>IF(ISNUMBER(P285),SUMIF(A:A,A285,P:P),"")</f>
        <v>0.9365472813994636</v>
      </c>
      <c r="R285" s="3">
        <f t="shared" si="46"/>
        <v>0.2635863499696951</v>
      </c>
      <c r="S285" s="8">
        <f t="shared" si="47"/>
        <v>3.793823163130304</v>
      </c>
    </row>
    <row r="286" spans="1:19" ht="15">
      <c r="A286" s="1">
        <v>31</v>
      </c>
      <c r="B286" s="5">
        <v>0.6680555555555556</v>
      </c>
      <c r="C286" s="1" t="s">
        <v>299</v>
      </c>
      <c r="D286" s="1">
        <v>6</v>
      </c>
      <c r="E286" s="1">
        <v>1</v>
      </c>
      <c r="F286" s="1" t="s">
        <v>325</v>
      </c>
      <c r="G286" s="2">
        <v>66.1293666666667</v>
      </c>
      <c r="H286" s="6">
        <f>1+_xlfn.COUNTIFS(A:A,A286,O:O,"&lt;"&amp;O286)</f>
        <v>2</v>
      </c>
      <c r="I286" s="2">
        <f>_xlfn.AVERAGEIF(A:A,A286,G:G)</f>
        <v>49.836651851851826</v>
      </c>
      <c r="J286" s="2">
        <f t="shared" si="40"/>
        <v>16.29271481481487</v>
      </c>
      <c r="K286" s="2">
        <f t="shared" si="41"/>
        <v>106.29271481481487</v>
      </c>
      <c r="L286" s="2">
        <f t="shared" si="42"/>
        <v>588.4917388059529</v>
      </c>
      <c r="M286" s="2">
        <f>SUMIF(A:A,A286,L:L)</f>
        <v>2609.0368800221745</v>
      </c>
      <c r="N286" s="3">
        <f t="shared" si="43"/>
        <v>0.22555899585480418</v>
      </c>
      <c r="O286" s="7">
        <f t="shared" si="44"/>
        <v>4.433429915797796</v>
      </c>
      <c r="P286" s="3">
        <f t="shared" si="45"/>
        <v>0.22555899585480418</v>
      </c>
      <c r="Q286" s="3">
        <f>IF(ISNUMBER(P286),SUMIF(A:A,A286,P:P),"")</f>
        <v>0.9365472813994636</v>
      </c>
      <c r="R286" s="3">
        <f t="shared" si="46"/>
        <v>0.24084101287204204</v>
      </c>
      <c r="S286" s="8">
        <f t="shared" si="47"/>
        <v>4.152116734915479</v>
      </c>
    </row>
    <row r="287" spans="1:19" ht="15">
      <c r="A287" s="1">
        <v>31</v>
      </c>
      <c r="B287" s="5">
        <v>0.6680555555555556</v>
      </c>
      <c r="C287" s="1" t="s">
        <v>299</v>
      </c>
      <c r="D287" s="1">
        <v>6</v>
      </c>
      <c r="E287" s="1">
        <v>5</v>
      </c>
      <c r="F287" s="1" t="s">
        <v>329</v>
      </c>
      <c r="G287" s="2">
        <v>59.9017666666666</v>
      </c>
      <c r="H287" s="6">
        <f>1+_xlfn.COUNTIFS(A:A,A287,O:O,"&lt;"&amp;O287)</f>
        <v>3</v>
      </c>
      <c r="I287" s="2">
        <f>_xlfn.AVERAGEIF(A:A,A287,G:G)</f>
        <v>49.836651851851826</v>
      </c>
      <c r="J287" s="2">
        <f t="shared" si="40"/>
        <v>10.065114814814777</v>
      </c>
      <c r="K287" s="2">
        <f t="shared" si="41"/>
        <v>100.06511481481478</v>
      </c>
      <c r="L287" s="2">
        <f t="shared" si="42"/>
        <v>405.00802790141415</v>
      </c>
      <c r="M287" s="2">
        <f>SUMIF(A:A,A287,L:L)</f>
        <v>2609.0368800221745</v>
      </c>
      <c r="N287" s="3">
        <f t="shared" si="43"/>
        <v>0.15523277229334217</v>
      </c>
      <c r="O287" s="7">
        <f t="shared" si="44"/>
        <v>6.441938678453205</v>
      </c>
      <c r="P287" s="3">
        <f t="shared" si="45"/>
        <v>0.15523277229334217</v>
      </c>
      <c r="Q287" s="3">
        <f>IF(ISNUMBER(P287),SUMIF(A:A,A287,P:P),"")</f>
        <v>0.9365472813994636</v>
      </c>
      <c r="R287" s="3">
        <f t="shared" si="46"/>
        <v>0.16575006449368043</v>
      </c>
      <c r="S287" s="8">
        <f t="shared" si="47"/>
        <v>6.033180156247403</v>
      </c>
    </row>
    <row r="288" spans="1:19" ht="15">
      <c r="A288" s="1">
        <v>31</v>
      </c>
      <c r="B288" s="5">
        <v>0.6680555555555556</v>
      </c>
      <c r="C288" s="1" t="s">
        <v>299</v>
      </c>
      <c r="D288" s="1">
        <v>6</v>
      </c>
      <c r="E288" s="1">
        <v>2</v>
      </c>
      <c r="F288" s="1" t="s">
        <v>326</v>
      </c>
      <c r="G288" s="2">
        <v>53.5323</v>
      </c>
      <c r="H288" s="6">
        <f>1+_xlfn.COUNTIFS(A:A,A288,O:O,"&lt;"&amp;O288)</f>
        <v>4</v>
      </c>
      <c r="I288" s="2">
        <f>_xlfn.AVERAGEIF(A:A,A288,G:G)</f>
        <v>49.836651851851826</v>
      </c>
      <c r="J288" s="2">
        <f t="shared" si="40"/>
        <v>3.695648148148173</v>
      </c>
      <c r="K288" s="2">
        <f t="shared" si="41"/>
        <v>93.69564814814817</v>
      </c>
      <c r="L288" s="2">
        <f t="shared" si="42"/>
        <v>276.36954156785794</v>
      </c>
      <c r="M288" s="2">
        <f>SUMIF(A:A,A288,L:L)</f>
        <v>2609.0368800221745</v>
      </c>
      <c r="N288" s="3">
        <f t="shared" si="43"/>
        <v>0.10592780181992255</v>
      </c>
      <c r="O288" s="7">
        <f t="shared" si="44"/>
        <v>9.44039225603871</v>
      </c>
      <c r="P288" s="3">
        <f t="shared" si="45"/>
        <v>0.10592780181992255</v>
      </c>
      <c r="Q288" s="3">
        <f>IF(ISNUMBER(P288),SUMIF(A:A,A288,P:P),"")</f>
        <v>0.9365472813994636</v>
      </c>
      <c r="R288" s="3">
        <f t="shared" si="46"/>
        <v>0.11310459591707617</v>
      </c>
      <c r="S288" s="8">
        <f t="shared" si="47"/>
        <v>8.841373702737602</v>
      </c>
    </row>
    <row r="289" spans="1:19" ht="15">
      <c r="A289" s="1">
        <v>31</v>
      </c>
      <c r="B289" s="5">
        <v>0.6680555555555556</v>
      </c>
      <c r="C289" s="1" t="s">
        <v>299</v>
      </c>
      <c r="D289" s="1">
        <v>6</v>
      </c>
      <c r="E289" s="1">
        <v>4</v>
      </c>
      <c r="F289" s="1" t="s">
        <v>328</v>
      </c>
      <c r="G289" s="2">
        <v>53.0941</v>
      </c>
      <c r="H289" s="6">
        <f>1+_xlfn.COUNTIFS(A:A,A289,O:O,"&lt;"&amp;O289)</f>
        <v>5</v>
      </c>
      <c r="I289" s="2">
        <f>_xlfn.AVERAGEIF(A:A,A289,G:G)</f>
        <v>49.836651851851826</v>
      </c>
      <c r="J289" s="2">
        <f t="shared" si="40"/>
        <v>3.257448148148171</v>
      </c>
      <c r="K289" s="2">
        <f t="shared" si="41"/>
        <v>93.25744814814817</v>
      </c>
      <c r="L289" s="2">
        <f t="shared" si="42"/>
        <v>269.19792477704993</v>
      </c>
      <c r="M289" s="2">
        <f>SUMIF(A:A,A289,L:L)</f>
        <v>2609.0368800221745</v>
      </c>
      <c r="N289" s="3">
        <f t="shared" si="43"/>
        <v>0.10317904159896812</v>
      </c>
      <c r="O289" s="7">
        <f t="shared" si="44"/>
        <v>9.691890760981838</v>
      </c>
      <c r="P289" s="3">
        <f t="shared" si="45"/>
        <v>0.10317904159896812</v>
      </c>
      <c r="Q289" s="3">
        <f>IF(ISNUMBER(P289),SUMIF(A:A,A289,P:P),"")</f>
        <v>0.9365472813994636</v>
      </c>
      <c r="R289" s="3">
        <f t="shared" si="46"/>
        <v>0.11016960237692408</v>
      </c>
      <c r="S289" s="8">
        <f t="shared" si="47"/>
        <v>9.07691394381812</v>
      </c>
    </row>
    <row r="290" spans="1:19" ht="15">
      <c r="A290" s="1">
        <v>31</v>
      </c>
      <c r="B290" s="5">
        <v>0.6680555555555556</v>
      </c>
      <c r="C290" s="1" t="s">
        <v>299</v>
      </c>
      <c r="D290" s="1">
        <v>6</v>
      </c>
      <c r="E290" s="1">
        <v>6</v>
      </c>
      <c r="F290" s="1" t="s">
        <v>330</v>
      </c>
      <c r="G290" s="2">
        <v>41.0970333333333</v>
      </c>
      <c r="H290" s="6">
        <f>1+_xlfn.COUNTIFS(A:A,A290,O:O,"&lt;"&amp;O290)</f>
        <v>6</v>
      </c>
      <c r="I290" s="2">
        <f>_xlfn.AVERAGEIF(A:A,A290,G:G)</f>
        <v>49.836651851851826</v>
      </c>
      <c r="J290" s="2">
        <f t="shared" si="40"/>
        <v>-8.739618518518526</v>
      </c>
      <c r="K290" s="2">
        <f t="shared" si="41"/>
        <v>81.26038148148147</v>
      </c>
      <c r="L290" s="2">
        <f t="shared" si="42"/>
        <v>131.05576096922962</v>
      </c>
      <c r="M290" s="2">
        <f>SUMIF(A:A,A290,L:L)</f>
        <v>2609.0368800221745</v>
      </c>
      <c r="N290" s="3">
        <f t="shared" si="43"/>
        <v>0.05023147122708199</v>
      </c>
      <c r="O290" s="7">
        <f t="shared" si="44"/>
        <v>19.907838165425982</v>
      </c>
      <c r="P290" s="3">
        <f t="shared" si="45"/>
        <v>0.05023147122708199</v>
      </c>
      <c r="Q290" s="3">
        <f>IF(ISNUMBER(P290),SUMIF(A:A,A290,P:P),"")</f>
        <v>0.9365472813994636</v>
      </c>
      <c r="R290" s="3">
        <f t="shared" si="46"/>
        <v>0.053634741379017324</v>
      </c>
      <c r="S290" s="8">
        <f t="shared" si="47"/>
        <v>18.644631712370188</v>
      </c>
    </row>
    <row r="291" spans="1:19" ht="15">
      <c r="A291" s="1">
        <v>31</v>
      </c>
      <c r="B291" s="5">
        <v>0.6680555555555556</v>
      </c>
      <c r="C291" s="1" t="s">
        <v>299</v>
      </c>
      <c r="D291" s="1">
        <v>6</v>
      </c>
      <c r="E291" s="1">
        <v>8</v>
      </c>
      <c r="F291" s="1" t="s">
        <v>332</v>
      </c>
      <c r="G291" s="2">
        <v>40.8714333333333</v>
      </c>
      <c r="H291" s="6">
        <f>1+_xlfn.COUNTIFS(A:A,A291,O:O,"&lt;"&amp;O291)</f>
        <v>7</v>
      </c>
      <c r="I291" s="2">
        <f>_xlfn.AVERAGEIF(A:A,A291,G:G)</f>
        <v>49.836651851851826</v>
      </c>
      <c r="J291" s="2">
        <f t="shared" si="40"/>
        <v>-8.965218518518526</v>
      </c>
      <c r="K291" s="2">
        <f t="shared" si="41"/>
        <v>81.03478148148147</v>
      </c>
      <c r="L291" s="2">
        <f t="shared" si="42"/>
        <v>129.2937424336868</v>
      </c>
      <c r="M291" s="2">
        <f>SUMIF(A:A,A291,L:L)</f>
        <v>2609.0368800221745</v>
      </c>
      <c r="N291" s="3">
        <f t="shared" si="43"/>
        <v>0.04955611912721905</v>
      </c>
      <c r="O291" s="7">
        <f t="shared" si="44"/>
        <v>20.179142709557798</v>
      </c>
      <c r="P291" s="3">
        <f t="shared" si="45"/>
        <v>0.04955611912721905</v>
      </c>
      <c r="Q291" s="3">
        <f>IF(ISNUMBER(P291),SUMIF(A:A,A291,P:P),"")</f>
        <v>0.9365472813994636</v>
      </c>
      <c r="R291" s="3">
        <f t="shared" si="46"/>
        <v>0.052913632991564874</v>
      </c>
      <c r="S291" s="8">
        <f t="shared" si="47"/>
        <v>18.89872124560816</v>
      </c>
    </row>
    <row r="292" spans="1:19" ht="15">
      <c r="A292" s="1">
        <v>31</v>
      </c>
      <c r="B292" s="5">
        <v>0.6680555555555556</v>
      </c>
      <c r="C292" s="1" t="s">
        <v>299</v>
      </c>
      <c r="D292" s="1">
        <v>6</v>
      </c>
      <c r="E292" s="1">
        <v>7</v>
      </c>
      <c r="F292" s="1" t="s">
        <v>331</v>
      </c>
      <c r="G292" s="2">
        <v>29.944433333333297</v>
      </c>
      <c r="H292" s="6">
        <f>1+_xlfn.COUNTIFS(A:A,A292,O:O,"&lt;"&amp;O292)</f>
        <v>9</v>
      </c>
      <c r="I292" s="2">
        <f>_xlfn.AVERAGEIF(A:A,A292,G:G)</f>
        <v>49.836651851851826</v>
      </c>
      <c r="J292" s="2">
        <f t="shared" si="40"/>
        <v>-19.89221851851853</v>
      </c>
      <c r="K292" s="2">
        <f t="shared" si="41"/>
        <v>70.10778148148147</v>
      </c>
      <c r="L292" s="2">
        <f t="shared" si="42"/>
        <v>67.11898157783978</v>
      </c>
      <c r="M292" s="2">
        <f>SUMIF(A:A,A292,L:L)</f>
        <v>2609.0368800221745</v>
      </c>
      <c r="N292" s="3">
        <f t="shared" si="43"/>
        <v>0.025725577929457757</v>
      </c>
      <c r="O292" s="7">
        <f t="shared" si="44"/>
        <v>38.871818652319696</v>
      </c>
      <c r="P292" s="3">
        <f t="shared" si="45"/>
      </c>
      <c r="Q292" s="3">
        <f>IF(ISNUMBER(P292),SUMIF(A:A,A292,P:P),"")</f>
      </c>
      <c r="R292" s="3">
        <f t="shared" si="46"/>
      </c>
      <c r="S292" s="8">
        <f t="shared" si="47"/>
      </c>
    </row>
    <row r="293" spans="1:19" ht="15">
      <c r="A293" s="1">
        <v>31</v>
      </c>
      <c r="B293" s="5">
        <v>0.6680555555555556</v>
      </c>
      <c r="C293" s="1" t="s">
        <v>299</v>
      </c>
      <c r="D293" s="1">
        <v>6</v>
      </c>
      <c r="E293" s="1">
        <v>9</v>
      </c>
      <c r="F293" s="1" t="s">
        <v>333</v>
      </c>
      <c r="G293" s="2">
        <v>36.326</v>
      </c>
      <c r="H293" s="6">
        <f>1+_xlfn.COUNTIFS(A:A,A293,O:O,"&lt;"&amp;O293)</f>
        <v>8</v>
      </c>
      <c r="I293" s="2">
        <f>_xlfn.AVERAGEIF(A:A,A293,G:G)</f>
        <v>49.836651851851826</v>
      </c>
      <c r="J293" s="2">
        <f t="shared" si="40"/>
        <v>-13.510651851851826</v>
      </c>
      <c r="K293" s="2">
        <f t="shared" si="41"/>
        <v>76.48934814814817</v>
      </c>
      <c r="L293" s="2">
        <f t="shared" si="42"/>
        <v>98.43150138862848</v>
      </c>
      <c r="M293" s="2">
        <f>SUMIF(A:A,A293,L:L)</f>
        <v>2609.0368800221745</v>
      </c>
      <c r="N293" s="3">
        <f t="shared" si="43"/>
        <v>0.03772714067107855</v>
      </c>
      <c r="O293" s="7">
        <f t="shared" si="44"/>
        <v>26.506116875339966</v>
      </c>
      <c r="P293" s="3">
        <f t="shared" si="45"/>
      </c>
      <c r="Q293" s="3">
        <f>IF(ISNUMBER(P293),SUMIF(A:A,A293,P:P),"")</f>
      </c>
      <c r="R293" s="3">
        <f t="shared" si="46"/>
      </c>
      <c r="S293" s="8">
        <f t="shared" si="47"/>
      </c>
    </row>
    <row r="294" spans="1:19" ht="15">
      <c r="A294" s="1">
        <v>15</v>
      </c>
      <c r="B294" s="5">
        <v>0.6708333333333334</v>
      </c>
      <c r="C294" s="1" t="s">
        <v>176</v>
      </c>
      <c r="D294" s="1">
        <v>3</v>
      </c>
      <c r="E294" s="1">
        <v>5</v>
      </c>
      <c r="F294" s="1" t="s">
        <v>181</v>
      </c>
      <c r="G294" s="2">
        <v>65.5077</v>
      </c>
      <c r="H294" s="6">
        <f>1+_xlfn.COUNTIFS(A:A,A294,O:O,"&lt;"&amp;O294)</f>
        <v>1</v>
      </c>
      <c r="I294" s="2">
        <f>_xlfn.AVERAGEIF(A:A,A294,G:G)</f>
        <v>50.9222952380952</v>
      </c>
      <c r="J294" s="2">
        <f t="shared" si="40"/>
        <v>14.585404761904798</v>
      </c>
      <c r="K294" s="2">
        <f t="shared" si="41"/>
        <v>104.5854047619048</v>
      </c>
      <c r="L294" s="2">
        <f t="shared" si="42"/>
        <v>531.1923972820631</v>
      </c>
      <c r="M294" s="2">
        <f>SUMIF(A:A,A294,L:L)</f>
        <v>2087.6376498828754</v>
      </c>
      <c r="N294" s="3">
        <f t="shared" si="43"/>
        <v>0.2544466456196865</v>
      </c>
      <c r="O294" s="7">
        <f t="shared" si="44"/>
        <v>3.930097005462862</v>
      </c>
      <c r="P294" s="3">
        <f t="shared" si="45"/>
        <v>0.2544466456196865</v>
      </c>
      <c r="Q294" s="3">
        <f>IF(ISNUMBER(P294),SUMIF(A:A,A294,P:P),"")</f>
        <v>0.9375948629960462</v>
      </c>
      <c r="R294" s="3">
        <f t="shared" si="46"/>
        <v>0.2713822949142582</v>
      </c>
      <c r="S294" s="8">
        <f t="shared" si="47"/>
        <v>3.6848387633981234</v>
      </c>
    </row>
    <row r="295" spans="1:19" ht="15">
      <c r="A295" s="1">
        <v>15</v>
      </c>
      <c r="B295" s="5">
        <v>0.6708333333333334</v>
      </c>
      <c r="C295" s="1" t="s">
        <v>176</v>
      </c>
      <c r="D295" s="1">
        <v>3</v>
      </c>
      <c r="E295" s="1">
        <v>2</v>
      </c>
      <c r="F295" s="1" t="s">
        <v>178</v>
      </c>
      <c r="G295" s="2">
        <v>65.0586666666665</v>
      </c>
      <c r="H295" s="6">
        <f>1+_xlfn.COUNTIFS(A:A,A295,O:O,"&lt;"&amp;O295)</f>
        <v>2</v>
      </c>
      <c r="I295" s="2">
        <f>_xlfn.AVERAGEIF(A:A,A295,G:G)</f>
        <v>50.9222952380952</v>
      </c>
      <c r="J295" s="2">
        <f t="shared" si="40"/>
        <v>14.136371428571294</v>
      </c>
      <c r="K295" s="2">
        <f t="shared" si="41"/>
        <v>104.1363714285713</v>
      </c>
      <c r="L295" s="2">
        <f t="shared" si="42"/>
        <v>517.0720806177295</v>
      </c>
      <c r="M295" s="2">
        <f>SUMIF(A:A,A295,L:L)</f>
        <v>2087.6376498828754</v>
      </c>
      <c r="N295" s="3">
        <f t="shared" si="43"/>
        <v>0.24768286807183196</v>
      </c>
      <c r="O295" s="7">
        <f t="shared" si="44"/>
        <v>4.0374209479437395</v>
      </c>
      <c r="P295" s="3">
        <f t="shared" si="45"/>
        <v>0.24768286807183196</v>
      </c>
      <c r="Q295" s="3">
        <f>IF(ISNUMBER(P295),SUMIF(A:A,A295,P:P),"")</f>
        <v>0.9375948629960462</v>
      </c>
      <c r="R295" s="3">
        <f t="shared" si="46"/>
        <v>0.2641683288242125</v>
      </c>
      <c r="S295" s="8">
        <f t="shared" si="47"/>
        <v>3.785465140544677</v>
      </c>
    </row>
    <row r="296" spans="1:19" ht="15">
      <c r="A296" s="1">
        <v>15</v>
      </c>
      <c r="B296" s="5">
        <v>0.6708333333333334</v>
      </c>
      <c r="C296" s="1" t="s">
        <v>176</v>
      </c>
      <c r="D296" s="1">
        <v>3</v>
      </c>
      <c r="E296" s="1">
        <v>1</v>
      </c>
      <c r="F296" s="1" t="s">
        <v>177</v>
      </c>
      <c r="G296" s="2">
        <v>60.179</v>
      </c>
      <c r="H296" s="6">
        <f>1+_xlfn.COUNTIFS(A:A,A296,O:O,"&lt;"&amp;O296)</f>
        <v>3</v>
      </c>
      <c r="I296" s="2">
        <f>_xlfn.AVERAGEIF(A:A,A296,G:G)</f>
        <v>50.9222952380952</v>
      </c>
      <c r="J296" s="2">
        <f t="shared" si="40"/>
        <v>9.2567047619048</v>
      </c>
      <c r="K296" s="2">
        <f t="shared" si="41"/>
        <v>99.2567047619048</v>
      </c>
      <c r="L296" s="2">
        <f t="shared" si="42"/>
        <v>385.8320942014815</v>
      </c>
      <c r="M296" s="2">
        <f>SUMIF(A:A,A296,L:L)</f>
        <v>2087.6376498828754</v>
      </c>
      <c r="N296" s="3">
        <f t="shared" si="43"/>
        <v>0.18481755884366627</v>
      </c>
      <c r="O296" s="7">
        <f t="shared" si="44"/>
        <v>5.4107413075717625</v>
      </c>
      <c r="P296" s="3">
        <f t="shared" si="45"/>
        <v>0.18481755884366627</v>
      </c>
      <c r="Q296" s="3">
        <f>IF(ISNUMBER(P296),SUMIF(A:A,A296,P:P),"")</f>
        <v>0.9375948629960462</v>
      </c>
      <c r="R296" s="3">
        <f t="shared" si="46"/>
        <v>0.1971187835363019</v>
      </c>
      <c r="S296" s="8">
        <f t="shared" si="47"/>
        <v>5.073083254979794</v>
      </c>
    </row>
    <row r="297" spans="1:19" ht="15">
      <c r="A297" s="1">
        <v>15</v>
      </c>
      <c r="B297" s="5">
        <v>0.6708333333333334</v>
      </c>
      <c r="C297" s="1" t="s">
        <v>176</v>
      </c>
      <c r="D297" s="1">
        <v>3</v>
      </c>
      <c r="E297" s="1">
        <v>3</v>
      </c>
      <c r="F297" s="1" t="s">
        <v>179</v>
      </c>
      <c r="G297" s="2">
        <v>57.9212333333333</v>
      </c>
      <c r="H297" s="6">
        <f>1+_xlfn.COUNTIFS(A:A,A297,O:O,"&lt;"&amp;O297)</f>
        <v>4</v>
      </c>
      <c r="I297" s="2">
        <f>_xlfn.AVERAGEIF(A:A,A297,G:G)</f>
        <v>50.9222952380952</v>
      </c>
      <c r="J297" s="2">
        <f t="shared" si="40"/>
        <v>6.9989380952380955</v>
      </c>
      <c r="K297" s="2">
        <f t="shared" si="41"/>
        <v>96.99893809523809</v>
      </c>
      <c r="L297" s="2">
        <f t="shared" si="42"/>
        <v>336.95058438032464</v>
      </c>
      <c r="M297" s="2">
        <f>SUMIF(A:A,A297,L:L)</f>
        <v>2087.6376498828754</v>
      </c>
      <c r="N297" s="3">
        <f t="shared" si="43"/>
        <v>0.16140281068375487</v>
      </c>
      <c r="O297" s="7">
        <f t="shared" si="44"/>
        <v>6.1956789709155276</v>
      </c>
      <c r="P297" s="3">
        <f t="shared" si="45"/>
        <v>0.16140281068375487</v>
      </c>
      <c r="Q297" s="3">
        <f>IF(ISNUMBER(P297),SUMIF(A:A,A297,P:P),"")</f>
        <v>0.9375948629960462</v>
      </c>
      <c r="R297" s="3">
        <f t="shared" si="46"/>
        <v>0.1721455791342529</v>
      </c>
      <c r="S297" s="8">
        <f t="shared" si="47"/>
        <v>5.809036775903028</v>
      </c>
    </row>
    <row r="298" spans="1:19" ht="15">
      <c r="A298" s="1">
        <v>15</v>
      </c>
      <c r="B298" s="5">
        <v>0.6708333333333334</v>
      </c>
      <c r="C298" s="1" t="s">
        <v>176</v>
      </c>
      <c r="D298" s="1">
        <v>3</v>
      </c>
      <c r="E298" s="1">
        <v>4</v>
      </c>
      <c r="F298" s="1" t="s">
        <v>180</v>
      </c>
      <c r="G298" s="2">
        <v>48.0459333333333</v>
      </c>
      <c r="H298" s="6">
        <f>1+_xlfn.COUNTIFS(A:A,A298,O:O,"&lt;"&amp;O298)</f>
        <v>5</v>
      </c>
      <c r="I298" s="2">
        <f>_xlfn.AVERAGEIF(A:A,A298,G:G)</f>
        <v>50.9222952380952</v>
      </c>
      <c r="J298" s="2">
        <f t="shared" si="40"/>
        <v>-2.8763619047619002</v>
      </c>
      <c r="K298" s="2">
        <f t="shared" si="41"/>
        <v>87.1236380952381</v>
      </c>
      <c r="L298" s="2">
        <f t="shared" si="42"/>
        <v>186.31117984572361</v>
      </c>
      <c r="M298" s="2">
        <f>SUMIF(A:A,A298,L:L)</f>
        <v>2087.6376498828754</v>
      </c>
      <c r="N298" s="3">
        <f t="shared" si="43"/>
        <v>0.08924497977710663</v>
      </c>
      <c r="O298" s="7">
        <f t="shared" si="44"/>
        <v>11.205112069021084</v>
      </c>
      <c r="P298" s="3">
        <f t="shared" si="45"/>
        <v>0.08924497977710663</v>
      </c>
      <c r="Q298" s="3">
        <f>IF(ISNUMBER(P298),SUMIF(A:A,A298,P:P),"")</f>
        <v>0.9375948629960462</v>
      </c>
      <c r="R298" s="3">
        <f t="shared" si="46"/>
        <v>0.09518501359097462</v>
      </c>
      <c r="S298" s="8">
        <f t="shared" si="47"/>
        <v>10.505855515209165</v>
      </c>
    </row>
    <row r="299" spans="1:19" ht="15">
      <c r="A299" s="1">
        <v>15</v>
      </c>
      <c r="B299" s="5">
        <v>0.6708333333333334</v>
      </c>
      <c r="C299" s="1" t="s">
        <v>176</v>
      </c>
      <c r="D299" s="1">
        <v>3</v>
      </c>
      <c r="E299" s="1">
        <v>6</v>
      </c>
      <c r="F299" s="1" t="s">
        <v>182</v>
      </c>
      <c r="G299" s="2">
        <v>25.152433333333303</v>
      </c>
      <c r="H299" s="6">
        <f>1+_xlfn.COUNTIFS(A:A,A299,O:O,"&lt;"&amp;O299)</f>
        <v>7</v>
      </c>
      <c r="I299" s="2">
        <f>_xlfn.AVERAGEIF(A:A,A299,G:G)</f>
        <v>50.9222952380952</v>
      </c>
      <c r="J299" s="2">
        <f t="shared" si="40"/>
        <v>-25.7698619047619</v>
      </c>
      <c r="K299" s="2">
        <f t="shared" si="41"/>
        <v>64.2301380952381</v>
      </c>
      <c r="L299" s="2">
        <f t="shared" si="42"/>
        <v>47.172367447091226</v>
      </c>
      <c r="M299" s="2">
        <f>SUMIF(A:A,A299,L:L)</f>
        <v>2087.6376498828754</v>
      </c>
      <c r="N299" s="3">
        <f t="shared" si="43"/>
        <v>0.022596051306958263</v>
      </c>
      <c r="O299" s="7">
        <f t="shared" si="44"/>
        <v>44.25551997627384</v>
      </c>
      <c r="P299" s="3">
        <f t="shared" si="45"/>
      </c>
      <c r="Q299" s="3">
        <f>IF(ISNUMBER(P299),SUMIF(A:A,A299,P:P),"")</f>
      </c>
      <c r="R299" s="3">
        <f t="shared" si="46"/>
      </c>
      <c r="S299" s="8">
        <f t="shared" si="47"/>
      </c>
    </row>
    <row r="300" spans="1:19" ht="15">
      <c r="A300" s="1">
        <v>15</v>
      </c>
      <c r="B300" s="5">
        <v>0.6708333333333334</v>
      </c>
      <c r="C300" s="1" t="s">
        <v>176</v>
      </c>
      <c r="D300" s="1">
        <v>3</v>
      </c>
      <c r="E300" s="1">
        <v>7</v>
      </c>
      <c r="F300" s="1" t="s">
        <v>183</v>
      </c>
      <c r="G300" s="2">
        <v>34.591100000000004</v>
      </c>
      <c r="H300" s="6">
        <f>1+_xlfn.COUNTIFS(A:A,A300,O:O,"&lt;"&amp;O300)</f>
        <v>6</v>
      </c>
      <c r="I300" s="2">
        <f>_xlfn.AVERAGEIF(A:A,A300,G:G)</f>
        <v>50.9222952380952</v>
      </c>
      <c r="J300" s="2">
        <f t="shared" si="40"/>
        <v>-16.331195238095198</v>
      </c>
      <c r="K300" s="2">
        <f t="shared" si="41"/>
        <v>73.6688047619048</v>
      </c>
      <c r="L300" s="2">
        <f t="shared" si="42"/>
        <v>83.10694610846198</v>
      </c>
      <c r="M300" s="2">
        <f>SUMIF(A:A,A300,L:L)</f>
        <v>2087.6376498828754</v>
      </c>
      <c r="N300" s="3">
        <f t="shared" si="43"/>
        <v>0.03980908569699565</v>
      </c>
      <c r="O300" s="7">
        <f t="shared" si="44"/>
        <v>25.119893674811753</v>
      </c>
      <c r="P300" s="3">
        <f t="shared" si="45"/>
      </c>
      <c r="Q300" s="3">
        <f>IF(ISNUMBER(P300),SUMIF(A:A,A300,P:P),"")</f>
      </c>
      <c r="R300" s="3">
        <f t="shared" si="46"/>
      </c>
      <c r="S300" s="8">
        <f t="shared" si="47"/>
      </c>
    </row>
    <row r="301" spans="1:19" ht="15">
      <c r="A301" s="1">
        <v>4</v>
      </c>
      <c r="B301" s="5">
        <v>0.6736111111111112</v>
      </c>
      <c r="C301" s="1" t="s">
        <v>24</v>
      </c>
      <c r="D301" s="1">
        <v>6</v>
      </c>
      <c r="E301" s="1">
        <v>8</v>
      </c>
      <c r="F301" s="1" t="s">
        <v>70</v>
      </c>
      <c r="G301" s="2">
        <v>66.3845666666666</v>
      </c>
      <c r="H301" s="6">
        <f>1+_xlfn.COUNTIFS(A:A,A301,O:O,"&lt;"&amp;O301)</f>
        <v>1</v>
      </c>
      <c r="I301" s="2">
        <f>_xlfn.AVERAGEIF(A:A,A301,G:G)</f>
        <v>50.42076249999999</v>
      </c>
      <c r="J301" s="2">
        <f t="shared" si="40"/>
        <v>15.963804166666613</v>
      </c>
      <c r="K301" s="2">
        <f t="shared" si="41"/>
        <v>105.96380416666662</v>
      </c>
      <c r="L301" s="2">
        <f t="shared" si="42"/>
        <v>576.9919125315041</v>
      </c>
      <c r="M301" s="2">
        <f>SUMIF(A:A,A301,L:L)</f>
        <v>4104.2048066347415</v>
      </c>
      <c r="N301" s="3">
        <f t="shared" si="43"/>
        <v>0.1405855554768503</v>
      </c>
      <c r="O301" s="7">
        <f t="shared" si="44"/>
        <v>7.113106297500572</v>
      </c>
      <c r="P301" s="3">
        <f t="shared" si="45"/>
        <v>0.1405855554768503</v>
      </c>
      <c r="Q301" s="3">
        <f>IF(ISNUMBER(P301),SUMIF(A:A,A301,P:P),"")</f>
        <v>0.7116347808176264</v>
      </c>
      <c r="R301" s="3">
        <f t="shared" si="46"/>
        <v>0.1975529573123531</v>
      </c>
      <c r="S301" s="8">
        <f t="shared" si="47"/>
        <v>5.061933840954298</v>
      </c>
    </row>
    <row r="302" spans="1:19" ht="15">
      <c r="A302" s="1">
        <v>4</v>
      </c>
      <c r="B302" s="5">
        <v>0.6736111111111112</v>
      </c>
      <c r="C302" s="1" t="s">
        <v>24</v>
      </c>
      <c r="D302" s="1">
        <v>6</v>
      </c>
      <c r="E302" s="1">
        <v>3</v>
      </c>
      <c r="F302" s="1" t="s">
        <v>65</v>
      </c>
      <c r="G302" s="2">
        <v>65.9897</v>
      </c>
      <c r="H302" s="6">
        <f>1+_xlfn.COUNTIFS(A:A,A302,O:O,"&lt;"&amp;O302)</f>
        <v>2</v>
      </c>
      <c r="I302" s="2">
        <f>_xlfn.AVERAGEIF(A:A,A302,G:G)</f>
        <v>50.42076249999999</v>
      </c>
      <c r="J302" s="2">
        <f t="shared" si="40"/>
        <v>15.568937500000011</v>
      </c>
      <c r="K302" s="2">
        <f t="shared" si="41"/>
        <v>105.5689375</v>
      </c>
      <c r="L302" s="2">
        <f t="shared" si="42"/>
        <v>563.4824847313346</v>
      </c>
      <c r="M302" s="2">
        <f>SUMIF(A:A,A302,L:L)</f>
        <v>4104.2048066347415</v>
      </c>
      <c r="N302" s="3">
        <f t="shared" si="43"/>
        <v>0.13729394883521034</v>
      </c>
      <c r="O302" s="7">
        <f t="shared" si="44"/>
        <v>7.283642203344802</v>
      </c>
      <c r="P302" s="3">
        <f t="shared" si="45"/>
        <v>0.13729394883521034</v>
      </c>
      <c r="Q302" s="3">
        <f>IF(ISNUMBER(P302),SUMIF(A:A,A302,P:P),"")</f>
        <v>0.7116347808176264</v>
      </c>
      <c r="R302" s="3">
        <f t="shared" si="46"/>
        <v>0.19292754167730206</v>
      </c>
      <c r="S302" s="8">
        <f t="shared" si="47"/>
        <v>5.183293122931292</v>
      </c>
    </row>
    <row r="303" spans="1:19" ht="15">
      <c r="A303" s="1">
        <v>4</v>
      </c>
      <c r="B303" s="5">
        <v>0.6736111111111112</v>
      </c>
      <c r="C303" s="1" t="s">
        <v>24</v>
      </c>
      <c r="D303" s="1">
        <v>6</v>
      </c>
      <c r="E303" s="1">
        <v>4</v>
      </c>
      <c r="F303" s="1" t="s">
        <v>66</v>
      </c>
      <c r="G303" s="2">
        <v>63.1679666666667</v>
      </c>
      <c r="H303" s="6">
        <f>1+_xlfn.COUNTIFS(A:A,A303,O:O,"&lt;"&amp;O303)</f>
        <v>3</v>
      </c>
      <c r="I303" s="2">
        <f>_xlfn.AVERAGEIF(A:A,A303,G:G)</f>
        <v>50.42076249999999</v>
      </c>
      <c r="J303" s="2">
        <f t="shared" si="40"/>
        <v>12.747204166666712</v>
      </c>
      <c r="K303" s="2">
        <f t="shared" si="41"/>
        <v>102.7472041666667</v>
      </c>
      <c r="L303" s="2">
        <f t="shared" si="42"/>
        <v>475.7213339878065</v>
      </c>
      <c r="M303" s="2">
        <f>SUMIF(A:A,A303,L:L)</f>
        <v>4104.2048066347415</v>
      </c>
      <c r="N303" s="3">
        <f t="shared" si="43"/>
        <v>0.11591071995694971</v>
      </c>
      <c r="O303" s="7">
        <f t="shared" si="44"/>
        <v>8.62732972732297</v>
      </c>
      <c r="P303" s="3">
        <f t="shared" si="45"/>
        <v>0.11591071995694971</v>
      </c>
      <c r="Q303" s="3">
        <f>IF(ISNUMBER(P303),SUMIF(A:A,A303,P:P),"")</f>
        <v>0.7116347808176264</v>
      </c>
      <c r="R303" s="3">
        <f t="shared" si="46"/>
        <v>0.16287950375862056</v>
      </c>
      <c r="S303" s="8">
        <f t="shared" si="47"/>
        <v>6.139507899544874</v>
      </c>
    </row>
    <row r="304" spans="1:19" ht="15">
      <c r="A304" s="1">
        <v>4</v>
      </c>
      <c r="B304" s="5">
        <v>0.6736111111111112</v>
      </c>
      <c r="C304" s="1" t="s">
        <v>24</v>
      </c>
      <c r="D304" s="1">
        <v>6</v>
      </c>
      <c r="E304" s="1">
        <v>6</v>
      </c>
      <c r="F304" s="1" t="s">
        <v>68</v>
      </c>
      <c r="G304" s="2">
        <v>56.8481666666666</v>
      </c>
      <c r="H304" s="6">
        <f>1+_xlfn.COUNTIFS(A:A,A304,O:O,"&lt;"&amp;O304)</f>
        <v>4</v>
      </c>
      <c r="I304" s="2">
        <f>_xlfn.AVERAGEIF(A:A,A304,G:G)</f>
        <v>50.42076249999999</v>
      </c>
      <c r="J304" s="2">
        <f t="shared" si="40"/>
        <v>6.427404166666612</v>
      </c>
      <c r="K304" s="2">
        <f t="shared" si="41"/>
        <v>96.4274041666666</v>
      </c>
      <c r="L304" s="2">
        <f t="shared" si="42"/>
        <v>325.5917350326965</v>
      </c>
      <c r="M304" s="2">
        <f>SUMIF(A:A,A304,L:L)</f>
        <v>4104.2048066347415</v>
      </c>
      <c r="N304" s="3">
        <f t="shared" si="43"/>
        <v>0.07933125912877302</v>
      </c>
      <c r="O304" s="7">
        <f t="shared" si="44"/>
        <v>12.605371589738267</v>
      </c>
      <c r="P304" s="3">
        <f t="shared" si="45"/>
        <v>0.07933125912877302</v>
      </c>
      <c r="Q304" s="3">
        <f>IF(ISNUMBER(P304),SUMIF(A:A,A304,P:P),"")</f>
        <v>0.7116347808176264</v>
      </c>
      <c r="R304" s="3">
        <f t="shared" si="46"/>
        <v>0.11147748995295884</v>
      </c>
      <c r="S304" s="8">
        <f t="shared" si="47"/>
        <v>8.970420848388128</v>
      </c>
    </row>
    <row r="305" spans="1:19" ht="15">
      <c r="A305" s="1">
        <v>4</v>
      </c>
      <c r="B305" s="5">
        <v>0.6736111111111112</v>
      </c>
      <c r="C305" s="1" t="s">
        <v>24</v>
      </c>
      <c r="D305" s="1">
        <v>6</v>
      </c>
      <c r="E305" s="1">
        <v>14</v>
      </c>
      <c r="F305" s="1" t="s">
        <v>76</v>
      </c>
      <c r="G305" s="2">
        <v>55.1266666666667</v>
      </c>
      <c r="H305" s="6">
        <f>1+_xlfn.COUNTIFS(A:A,A305,O:O,"&lt;"&amp;O305)</f>
        <v>5</v>
      </c>
      <c r="I305" s="2">
        <f>_xlfn.AVERAGEIF(A:A,A305,G:G)</f>
        <v>50.42076249999999</v>
      </c>
      <c r="J305" s="2">
        <f t="shared" si="40"/>
        <v>4.705904166666713</v>
      </c>
      <c r="K305" s="2">
        <f t="shared" si="41"/>
        <v>94.70590416666671</v>
      </c>
      <c r="L305" s="2">
        <f t="shared" si="42"/>
        <v>293.63991859050054</v>
      </c>
      <c r="M305" s="2">
        <f>SUMIF(A:A,A305,L:L)</f>
        <v>4104.2048066347415</v>
      </c>
      <c r="N305" s="3">
        <f t="shared" si="43"/>
        <v>0.0715461173174912</v>
      </c>
      <c r="O305" s="7">
        <f t="shared" si="44"/>
        <v>13.976998857428221</v>
      </c>
      <c r="P305" s="3">
        <f t="shared" si="45"/>
        <v>0.0715461173174912</v>
      </c>
      <c r="Q305" s="3">
        <f>IF(ISNUMBER(P305),SUMIF(A:A,A305,P:P),"")</f>
        <v>0.7116347808176264</v>
      </c>
      <c r="R305" s="3">
        <f t="shared" si="46"/>
        <v>0.10053769046432628</v>
      </c>
      <c r="S305" s="8">
        <f t="shared" si="47"/>
        <v>9.946518518394146</v>
      </c>
    </row>
    <row r="306" spans="1:19" ht="15">
      <c r="A306" s="1">
        <v>4</v>
      </c>
      <c r="B306" s="5">
        <v>0.6736111111111112</v>
      </c>
      <c r="C306" s="1" t="s">
        <v>24</v>
      </c>
      <c r="D306" s="1">
        <v>6</v>
      </c>
      <c r="E306" s="1">
        <v>13</v>
      </c>
      <c r="F306" s="1" t="s">
        <v>75</v>
      </c>
      <c r="G306" s="2">
        <v>52.974900000000005</v>
      </c>
      <c r="H306" s="6">
        <f>1+_xlfn.COUNTIFS(A:A,A306,O:O,"&lt;"&amp;O306)</f>
        <v>6</v>
      </c>
      <c r="I306" s="2">
        <f>_xlfn.AVERAGEIF(A:A,A306,G:G)</f>
        <v>50.42076249999999</v>
      </c>
      <c r="J306" s="2">
        <f t="shared" si="40"/>
        <v>2.5541375000000173</v>
      </c>
      <c r="K306" s="2">
        <f t="shared" si="41"/>
        <v>92.55413750000002</v>
      </c>
      <c r="L306" s="2">
        <f t="shared" si="42"/>
        <v>258.07448634050843</v>
      </c>
      <c r="M306" s="2">
        <f>SUMIF(A:A,A306,L:L)</f>
        <v>4104.2048066347415</v>
      </c>
      <c r="N306" s="3">
        <f t="shared" si="43"/>
        <v>0.06288050877073983</v>
      </c>
      <c r="O306" s="7">
        <f t="shared" si="44"/>
        <v>15.903179213227512</v>
      </c>
      <c r="P306" s="3">
        <f t="shared" si="45"/>
        <v>0.06288050877073983</v>
      </c>
      <c r="Q306" s="3">
        <f>IF(ISNUMBER(P306),SUMIF(A:A,A306,P:P),"")</f>
        <v>0.7116347808176264</v>
      </c>
      <c r="R306" s="3">
        <f t="shared" si="46"/>
        <v>0.08836064574934607</v>
      </c>
      <c r="S306" s="8">
        <f t="shared" si="47"/>
        <v>11.317255453708595</v>
      </c>
    </row>
    <row r="307" spans="1:19" ht="15">
      <c r="A307" s="1">
        <v>4</v>
      </c>
      <c r="B307" s="5">
        <v>0.6736111111111112</v>
      </c>
      <c r="C307" s="1" t="s">
        <v>24</v>
      </c>
      <c r="D307" s="1">
        <v>6</v>
      </c>
      <c r="E307" s="1">
        <v>1</v>
      </c>
      <c r="F307" s="1" t="s">
        <v>64</v>
      </c>
      <c r="G307" s="2">
        <v>47.5773</v>
      </c>
      <c r="H307" s="6">
        <f>1+_xlfn.COUNTIFS(A:A,A307,O:O,"&lt;"&amp;O307)</f>
        <v>10</v>
      </c>
      <c r="I307" s="2">
        <f>_xlfn.AVERAGEIF(A:A,A307,G:G)</f>
        <v>50.42076249999999</v>
      </c>
      <c r="J307" s="2">
        <f t="shared" si="40"/>
        <v>-2.843462499999987</v>
      </c>
      <c r="K307" s="2">
        <f t="shared" si="41"/>
        <v>87.15653750000001</v>
      </c>
      <c r="L307" s="2">
        <f t="shared" si="42"/>
        <v>186.67931468374223</v>
      </c>
      <c r="M307" s="2">
        <f>SUMIF(A:A,A307,L:L)</f>
        <v>4104.2048066347415</v>
      </c>
      <c r="N307" s="3">
        <f t="shared" si="43"/>
        <v>0.04548489256236963</v>
      </c>
      <c r="O307" s="7">
        <f t="shared" si="44"/>
        <v>21.98532179951362</v>
      </c>
      <c r="P307" s="3">
        <f t="shared" si="45"/>
      </c>
      <c r="Q307" s="3">
        <f>IF(ISNUMBER(P307),SUMIF(A:A,A307,P:P),"")</f>
      </c>
      <c r="R307" s="3">
        <f t="shared" si="46"/>
      </c>
      <c r="S307" s="8">
        <f t="shared" si="47"/>
      </c>
    </row>
    <row r="308" spans="1:19" ht="15">
      <c r="A308" s="1">
        <v>4</v>
      </c>
      <c r="B308" s="5">
        <v>0.6736111111111112</v>
      </c>
      <c r="C308" s="1" t="s">
        <v>24</v>
      </c>
      <c r="D308" s="1">
        <v>6</v>
      </c>
      <c r="E308" s="1">
        <v>5</v>
      </c>
      <c r="F308" s="1" t="s">
        <v>67</v>
      </c>
      <c r="G308" s="2">
        <v>47.4167333333333</v>
      </c>
      <c r="H308" s="6">
        <f>1+_xlfn.COUNTIFS(A:A,A308,O:O,"&lt;"&amp;O308)</f>
        <v>11</v>
      </c>
      <c r="I308" s="2">
        <f>_xlfn.AVERAGEIF(A:A,A308,G:G)</f>
        <v>50.42076249999999</v>
      </c>
      <c r="J308" s="2">
        <f t="shared" si="40"/>
        <v>-3.0040291666666903</v>
      </c>
      <c r="K308" s="2">
        <f t="shared" si="41"/>
        <v>86.9959708333333</v>
      </c>
      <c r="L308" s="2">
        <f t="shared" si="42"/>
        <v>184.88948163530858</v>
      </c>
      <c r="M308" s="2">
        <f>SUMIF(A:A,A308,L:L)</f>
        <v>4104.2048066347415</v>
      </c>
      <c r="N308" s="3">
        <f t="shared" si="43"/>
        <v>0.04504879516159171</v>
      </c>
      <c r="O308" s="7">
        <f t="shared" si="44"/>
        <v>22.198151946416385</v>
      </c>
      <c r="P308" s="3">
        <f t="shared" si="45"/>
      </c>
      <c r="Q308" s="3">
        <f>IF(ISNUMBER(P308),SUMIF(A:A,A308,P:P),"")</f>
      </c>
      <c r="R308" s="3">
        <f t="shared" si="46"/>
      </c>
      <c r="S308" s="8">
        <f t="shared" si="47"/>
      </c>
    </row>
    <row r="309" spans="1:19" ht="15">
      <c r="A309" s="1">
        <v>4</v>
      </c>
      <c r="B309" s="5">
        <v>0.6736111111111112</v>
      </c>
      <c r="C309" s="1" t="s">
        <v>24</v>
      </c>
      <c r="D309" s="1">
        <v>6</v>
      </c>
      <c r="E309" s="1">
        <v>7</v>
      </c>
      <c r="F309" s="1" t="s">
        <v>69</v>
      </c>
      <c r="G309" s="2">
        <v>50.2198333333333</v>
      </c>
      <c r="H309" s="6">
        <f>1+_xlfn.COUNTIFS(A:A,A309,O:O,"&lt;"&amp;O309)</f>
        <v>7</v>
      </c>
      <c r="I309" s="2">
        <f>_xlfn.AVERAGEIF(A:A,A309,G:G)</f>
        <v>50.42076249999999</v>
      </c>
      <c r="J309" s="2">
        <f t="shared" si="40"/>
        <v>-0.2009291666666897</v>
      </c>
      <c r="K309" s="2">
        <f t="shared" si="41"/>
        <v>89.7990708333333</v>
      </c>
      <c r="L309" s="2">
        <f t="shared" si="42"/>
        <v>218.75322106546207</v>
      </c>
      <c r="M309" s="2">
        <f>SUMIF(A:A,A309,L:L)</f>
        <v>4104.2048066347415</v>
      </c>
      <c r="N309" s="3">
        <f t="shared" si="43"/>
        <v>0.05329978189973166</v>
      </c>
      <c r="O309" s="7">
        <f t="shared" si="44"/>
        <v>18.761802850923758</v>
      </c>
      <c r="P309" s="3">
        <f t="shared" si="45"/>
        <v>0.05329978189973166</v>
      </c>
      <c r="Q309" s="3">
        <f>IF(ISNUMBER(P309),SUMIF(A:A,A309,P:P),"")</f>
        <v>0.7116347808176264</v>
      </c>
      <c r="R309" s="3">
        <f t="shared" si="46"/>
        <v>0.07489766286927875</v>
      </c>
      <c r="S309" s="8">
        <f t="shared" si="47"/>
        <v>13.351551459560648</v>
      </c>
    </row>
    <row r="310" spans="1:19" ht="15">
      <c r="A310" s="1">
        <v>4</v>
      </c>
      <c r="B310" s="5">
        <v>0.6736111111111112</v>
      </c>
      <c r="C310" s="1" t="s">
        <v>24</v>
      </c>
      <c r="D310" s="1">
        <v>6</v>
      </c>
      <c r="E310" s="1">
        <v>9</v>
      </c>
      <c r="F310" s="1" t="s">
        <v>71</v>
      </c>
      <c r="G310" s="2">
        <v>40.5820333333334</v>
      </c>
      <c r="H310" s="6">
        <f>1+_xlfn.COUNTIFS(A:A,A310,O:O,"&lt;"&amp;O310)</f>
        <v>14</v>
      </c>
      <c r="I310" s="2">
        <f>_xlfn.AVERAGEIF(A:A,A310,G:G)</f>
        <v>50.42076249999999</v>
      </c>
      <c r="J310" s="2">
        <f t="shared" si="40"/>
        <v>-9.838729166666589</v>
      </c>
      <c r="K310" s="2">
        <f t="shared" si="41"/>
        <v>80.16127083333342</v>
      </c>
      <c r="L310" s="2">
        <f t="shared" si="42"/>
        <v>122.69188958740027</v>
      </c>
      <c r="M310" s="2">
        <f>SUMIF(A:A,A310,L:L)</f>
        <v>4104.2048066347415</v>
      </c>
      <c r="N310" s="3">
        <f t="shared" si="43"/>
        <v>0.029894192753017596</v>
      </c>
      <c r="O310" s="7">
        <f t="shared" si="44"/>
        <v>33.4513130447069</v>
      </c>
      <c r="P310" s="3">
        <f t="shared" si="45"/>
      </c>
      <c r="Q310" s="3">
        <f>IF(ISNUMBER(P310),SUMIF(A:A,A310,P:P),"")</f>
      </c>
      <c r="R310" s="3">
        <f t="shared" si="46"/>
      </c>
      <c r="S310" s="8">
        <f t="shared" si="47"/>
      </c>
    </row>
    <row r="311" spans="1:19" ht="15">
      <c r="A311" s="1">
        <v>4</v>
      </c>
      <c r="B311" s="5">
        <v>0.6736111111111112</v>
      </c>
      <c r="C311" s="1" t="s">
        <v>24</v>
      </c>
      <c r="D311" s="1">
        <v>6</v>
      </c>
      <c r="E311" s="1">
        <v>10</v>
      </c>
      <c r="F311" s="1" t="s">
        <v>72</v>
      </c>
      <c r="G311" s="2">
        <v>47.789500000000004</v>
      </c>
      <c r="H311" s="6">
        <f>1+_xlfn.COUNTIFS(A:A,A311,O:O,"&lt;"&amp;O311)</f>
        <v>9</v>
      </c>
      <c r="I311" s="2">
        <f>_xlfn.AVERAGEIF(A:A,A311,G:G)</f>
        <v>50.42076249999999</v>
      </c>
      <c r="J311" s="2">
        <f t="shared" si="40"/>
        <v>-2.631262499999984</v>
      </c>
      <c r="K311" s="2">
        <f t="shared" si="41"/>
        <v>87.36873750000001</v>
      </c>
      <c r="L311" s="2">
        <f t="shared" si="42"/>
        <v>189.07131085335482</v>
      </c>
      <c r="M311" s="2">
        <f>SUMIF(A:A,A311,L:L)</f>
        <v>4104.2048066347415</v>
      </c>
      <c r="N311" s="3">
        <f t="shared" si="43"/>
        <v>0.04606770854800118</v>
      </c>
      <c r="O311" s="7">
        <f t="shared" si="44"/>
        <v>21.707179096134766</v>
      </c>
      <c r="P311" s="3">
        <f t="shared" si="45"/>
      </c>
      <c r="Q311" s="3">
        <f>IF(ISNUMBER(P311),SUMIF(A:A,A311,P:P),"")</f>
      </c>
      <c r="R311" s="3">
        <f t="shared" si="46"/>
      </c>
      <c r="S311" s="8">
        <f t="shared" si="47"/>
      </c>
    </row>
    <row r="312" spans="1:19" ht="15">
      <c r="A312" s="1">
        <v>4</v>
      </c>
      <c r="B312" s="5">
        <v>0.6736111111111112</v>
      </c>
      <c r="C312" s="1" t="s">
        <v>24</v>
      </c>
      <c r="D312" s="1">
        <v>6</v>
      </c>
      <c r="E312" s="1">
        <v>11</v>
      </c>
      <c r="F312" s="1" t="s">
        <v>73</v>
      </c>
      <c r="G312" s="2">
        <v>43.160433333333295</v>
      </c>
      <c r="H312" s="6">
        <f>1+_xlfn.COUNTIFS(A:A,A312,O:O,"&lt;"&amp;O312)</f>
        <v>12</v>
      </c>
      <c r="I312" s="2">
        <f>_xlfn.AVERAGEIF(A:A,A312,G:G)</f>
        <v>50.42076249999999</v>
      </c>
      <c r="J312" s="2">
        <f t="shared" si="40"/>
        <v>-7.260329166666693</v>
      </c>
      <c r="K312" s="2">
        <f t="shared" si="41"/>
        <v>82.7396708333333</v>
      </c>
      <c r="L312" s="2">
        <f t="shared" si="42"/>
        <v>143.21976231532207</v>
      </c>
      <c r="M312" s="2">
        <f>SUMIF(A:A,A312,L:L)</f>
        <v>4104.2048066347415</v>
      </c>
      <c r="N312" s="3">
        <f t="shared" si="43"/>
        <v>0.034895861455012445</v>
      </c>
      <c r="O312" s="7">
        <f t="shared" si="44"/>
        <v>28.656693324198187</v>
      </c>
      <c r="P312" s="3">
        <f t="shared" si="45"/>
      </c>
      <c r="Q312" s="3">
        <f>IF(ISNUMBER(P312),SUMIF(A:A,A312,P:P),"")</f>
      </c>
      <c r="R312" s="3">
        <f t="shared" si="46"/>
      </c>
      <c r="S312" s="8">
        <f t="shared" si="47"/>
      </c>
    </row>
    <row r="313" spans="1:19" ht="15">
      <c r="A313" s="1">
        <v>4</v>
      </c>
      <c r="B313" s="5">
        <v>0.6736111111111112</v>
      </c>
      <c r="C313" s="1" t="s">
        <v>24</v>
      </c>
      <c r="D313" s="1">
        <v>6</v>
      </c>
      <c r="E313" s="1">
        <v>12</v>
      </c>
      <c r="F313" s="1" t="s">
        <v>74</v>
      </c>
      <c r="G313" s="2">
        <v>49.4149333333333</v>
      </c>
      <c r="H313" s="6">
        <f>1+_xlfn.COUNTIFS(A:A,A313,O:O,"&lt;"&amp;O313)</f>
        <v>8</v>
      </c>
      <c r="I313" s="2">
        <f>_xlfn.AVERAGEIF(A:A,A313,G:G)</f>
        <v>50.42076249999999</v>
      </c>
      <c r="J313" s="2">
        <f t="shared" si="40"/>
        <v>-1.005829166666686</v>
      </c>
      <c r="K313" s="2">
        <f t="shared" si="41"/>
        <v>88.99417083333331</v>
      </c>
      <c r="L313" s="2">
        <f t="shared" si="42"/>
        <v>208.43979572035082</v>
      </c>
      <c r="M313" s="2">
        <f>SUMIF(A:A,A313,L:L)</f>
        <v>4104.2048066347415</v>
      </c>
      <c r="N313" s="3">
        <f t="shared" si="43"/>
        <v>0.05078688943188043</v>
      </c>
      <c r="O313" s="7">
        <f t="shared" si="44"/>
        <v>19.690121036872767</v>
      </c>
      <c r="P313" s="3">
        <f t="shared" si="45"/>
        <v>0.05078688943188043</v>
      </c>
      <c r="Q313" s="3">
        <f>IF(ISNUMBER(P313),SUMIF(A:A,A313,P:P),"")</f>
        <v>0.7116347808176264</v>
      </c>
      <c r="R313" s="3">
        <f t="shared" si="46"/>
        <v>0.07136650821581442</v>
      </c>
      <c r="S313" s="8">
        <f t="shared" si="47"/>
        <v>14.012174968347486</v>
      </c>
    </row>
    <row r="314" spans="1:19" ht="15">
      <c r="A314" s="1">
        <v>4</v>
      </c>
      <c r="B314" s="5">
        <v>0.6736111111111112</v>
      </c>
      <c r="C314" s="1" t="s">
        <v>24</v>
      </c>
      <c r="D314" s="1">
        <v>6</v>
      </c>
      <c r="E314" s="1">
        <v>15</v>
      </c>
      <c r="F314" s="1" t="s">
        <v>77</v>
      </c>
      <c r="G314" s="2">
        <v>38.4805333333333</v>
      </c>
      <c r="H314" s="6">
        <f>1+_xlfn.COUNTIFS(A:A,A314,O:O,"&lt;"&amp;O314)</f>
        <v>16</v>
      </c>
      <c r="I314" s="2">
        <f>_xlfn.AVERAGEIF(A:A,A314,G:G)</f>
        <v>50.42076249999999</v>
      </c>
      <c r="J314" s="2">
        <f t="shared" si="40"/>
        <v>-11.94022916666669</v>
      </c>
      <c r="K314" s="2">
        <f t="shared" si="41"/>
        <v>78.05977083333332</v>
      </c>
      <c r="L314" s="2">
        <f t="shared" si="42"/>
        <v>108.15725684899651</v>
      </c>
      <c r="M314" s="2">
        <f>SUMIF(A:A,A314,L:L)</f>
        <v>4104.2048066347415</v>
      </c>
      <c r="N314" s="3">
        <f t="shared" si="43"/>
        <v>0.026352792305625816</v>
      </c>
      <c r="O314" s="7">
        <f t="shared" si="44"/>
        <v>37.94664293644963</v>
      </c>
      <c r="P314" s="3">
        <f t="shared" si="45"/>
      </c>
      <c r="Q314" s="3">
        <f>IF(ISNUMBER(P314),SUMIF(A:A,A314,P:P),"")</f>
      </c>
      <c r="R314" s="3">
        <f t="shared" si="46"/>
      </c>
      <c r="S314" s="8">
        <f t="shared" si="47"/>
      </c>
    </row>
    <row r="315" spans="1:19" ht="15">
      <c r="A315" s="1">
        <v>4</v>
      </c>
      <c r="B315" s="5">
        <v>0.6736111111111112</v>
      </c>
      <c r="C315" s="1" t="s">
        <v>24</v>
      </c>
      <c r="D315" s="1">
        <v>6</v>
      </c>
      <c r="E315" s="1">
        <v>18</v>
      </c>
      <c r="F315" s="1" t="s">
        <v>78</v>
      </c>
      <c r="G315" s="2">
        <v>41.4593333333333</v>
      </c>
      <c r="H315" s="6">
        <f>1+_xlfn.COUNTIFS(A:A,A315,O:O,"&lt;"&amp;O315)</f>
        <v>13</v>
      </c>
      <c r="I315" s="2">
        <f>_xlfn.AVERAGEIF(A:A,A315,G:G)</f>
        <v>50.42076249999999</v>
      </c>
      <c r="J315" s="2">
        <f t="shared" si="40"/>
        <v>-8.96142916666669</v>
      </c>
      <c r="K315" s="2">
        <f t="shared" si="41"/>
        <v>81.03857083333331</v>
      </c>
      <c r="L315" s="2">
        <f t="shared" si="42"/>
        <v>129.32314214467488</v>
      </c>
      <c r="M315" s="2">
        <f>SUMIF(A:A,A315,L:L)</f>
        <v>4104.2048066347415</v>
      </c>
      <c r="N315" s="3">
        <f t="shared" si="43"/>
        <v>0.03150991440183851</v>
      </c>
      <c r="O315" s="7">
        <f t="shared" si="44"/>
        <v>31.736043051315082</v>
      </c>
      <c r="P315" s="3">
        <f t="shared" si="45"/>
      </c>
      <c r="Q315" s="3">
        <f>IF(ISNUMBER(P315),SUMIF(A:A,A315,P:P),"")</f>
      </c>
      <c r="R315" s="3">
        <f t="shared" si="46"/>
      </c>
      <c r="S315" s="8">
        <f t="shared" si="47"/>
      </c>
    </row>
    <row r="316" spans="1:19" ht="15">
      <c r="A316" s="1">
        <v>4</v>
      </c>
      <c r="B316" s="5">
        <v>0.6736111111111112</v>
      </c>
      <c r="C316" s="1" t="s">
        <v>24</v>
      </c>
      <c r="D316" s="1">
        <v>6</v>
      </c>
      <c r="E316" s="1">
        <v>19</v>
      </c>
      <c r="F316" s="1" t="s">
        <v>79</v>
      </c>
      <c r="G316" s="2">
        <v>40.139599999999994</v>
      </c>
      <c r="H316" s="6">
        <f>1+_xlfn.COUNTIFS(A:A,A316,O:O,"&lt;"&amp;O316)</f>
        <v>15</v>
      </c>
      <c r="I316" s="2">
        <f>_xlfn.AVERAGEIF(A:A,A316,G:G)</f>
        <v>50.42076249999999</v>
      </c>
      <c r="J316" s="2">
        <f t="shared" si="40"/>
        <v>-10.281162499999994</v>
      </c>
      <c r="K316" s="2">
        <f t="shared" si="41"/>
        <v>79.7188375</v>
      </c>
      <c r="L316" s="2">
        <f t="shared" si="42"/>
        <v>119.47776056577915</v>
      </c>
      <c r="M316" s="2">
        <f>SUMIF(A:A,A316,L:L)</f>
        <v>4104.2048066347415</v>
      </c>
      <c r="N316" s="3">
        <f t="shared" si="43"/>
        <v>0.02911106199491672</v>
      </c>
      <c r="O316" s="7">
        <f t="shared" si="44"/>
        <v>34.351202995432345</v>
      </c>
      <c r="P316" s="3">
        <f t="shared" si="45"/>
      </c>
      <c r="Q316" s="3">
        <f>IF(ISNUMBER(P316),SUMIF(A:A,A316,P:P),"")</f>
      </c>
      <c r="R316" s="3">
        <f t="shared" si="46"/>
      </c>
      <c r="S316" s="8">
        <f t="shared" si="47"/>
      </c>
    </row>
    <row r="317" spans="1:19" ht="15">
      <c r="A317" s="1">
        <v>14</v>
      </c>
      <c r="B317" s="5">
        <v>0.6770833333333334</v>
      </c>
      <c r="C317" s="1" t="s">
        <v>93</v>
      </c>
      <c r="D317" s="1">
        <v>9</v>
      </c>
      <c r="E317" s="1">
        <v>1</v>
      </c>
      <c r="F317" s="1" t="s">
        <v>167</v>
      </c>
      <c r="G317" s="2">
        <v>70.8001666666667</v>
      </c>
      <c r="H317" s="6">
        <f>1+_xlfn.COUNTIFS(A:A,A317,O:O,"&lt;"&amp;O317)</f>
        <v>1</v>
      </c>
      <c r="I317" s="2">
        <f>_xlfn.AVERAGEIF(A:A,A317,G:G)</f>
        <v>47.69118148148149</v>
      </c>
      <c r="J317" s="2">
        <f t="shared" si="40"/>
        <v>23.108985185185205</v>
      </c>
      <c r="K317" s="2">
        <f t="shared" si="41"/>
        <v>113.1089851851852</v>
      </c>
      <c r="L317" s="2">
        <f t="shared" si="42"/>
        <v>885.8424482182231</v>
      </c>
      <c r="M317" s="2">
        <f>SUMIF(A:A,A317,L:L)</f>
        <v>2502.996731535759</v>
      </c>
      <c r="N317" s="3">
        <f t="shared" si="43"/>
        <v>0.353912746691722</v>
      </c>
      <c r="O317" s="7">
        <f t="shared" si="44"/>
        <v>2.825555195023977</v>
      </c>
      <c r="P317" s="3">
        <f t="shared" si="45"/>
        <v>0.353912746691722</v>
      </c>
      <c r="Q317" s="3">
        <f>IF(ISNUMBER(P317),SUMIF(A:A,A317,P:P),"")</f>
        <v>0.9661222517696262</v>
      </c>
      <c r="R317" s="3">
        <f t="shared" si="46"/>
        <v>0.3663229431300929</v>
      </c>
      <c r="S317" s="8">
        <f t="shared" si="47"/>
        <v>2.7298317475159295</v>
      </c>
    </row>
    <row r="318" spans="1:19" ht="15">
      <c r="A318" s="1">
        <v>14</v>
      </c>
      <c r="B318" s="5">
        <v>0.6770833333333334</v>
      </c>
      <c r="C318" s="1" t="s">
        <v>93</v>
      </c>
      <c r="D318" s="1">
        <v>9</v>
      </c>
      <c r="E318" s="1">
        <v>4</v>
      </c>
      <c r="F318" s="1" t="s">
        <v>169</v>
      </c>
      <c r="G318" s="2">
        <v>56.1222666666667</v>
      </c>
      <c r="H318" s="6">
        <f>1+_xlfn.COUNTIFS(A:A,A318,O:O,"&lt;"&amp;O318)</f>
        <v>2</v>
      </c>
      <c r="I318" s="2">
        <f>_xlfn.AVERAGEIF(A:A,A318,G:G)</f>
        <v>47.69118148148149</v>
      </c>
      <c r="J318" s="2">
        <f t="shared" si="40"/>
        <v>8.431085185185204</v>
      </c>
      <c r="K318" s="2">
        <f t="shared" si="41"/>
        <v>98.4310851851852</v>
      </c>
      <c r="L318" s="2">
        <f t="shared" si="42"/>
        <v>367.18474402527295</v>
      </c>
      <c r="M318" s="2">
        <f>SUMIF(A:A,A318,L:L)</f>
        <v>2502.996731535759</v>
      </c>
      <c r="N318" s="3">
        <f t="shared" si="43"/>
        <v>0.14669805173895697</v>
      </c>
      <c r="O318" s="7">
        <f t="shared" si="44"/>
        <v>6.8167231135384</v>
      </c>
      <c r="P318" s="3">
        <f t="shared" si="45"/>
        <v>0.14669805173895697</v>
      </c>
      <c r="Q318" s="3">
        <f>IF(ISNUMBER(P318),SUMIF(A:A,A318,P:P),"")</f>
        <v>0.9661222517696262</v>
      </c>
      <c r="R318" s="3">
        <f t="shared" si="46"/>
        <v>0.15184212088092702</v>
      </c>
      <c r="S318" s="8">
        <f t="shared" si="47"/>
        <v>6.585787884141775</v>
      </c>
    </row>
    <row r="319" spans="1:19" ht="15">
      <c r="A319" s="1">
        <v>14</v>
      </c>
      <c r="B319" s="5">
        <v>0.6770833333333334</v>
      </c>
      <c r="C319" s="1" t="s">
        <v>93</v>
      </c>
      <c r="D319" s="1">
        <v>9</v>
      </c>
      <c r="E319" s="1">
        <v>2</v>
      </c>
      <c r="F319" s="1" t="s">
        <v>168</v>
      </c>
      <c r="G319" s="2">
        <v>49.0149666666667</v>
      </c>
      <c r="H319" s="6">
        <f>1+_xlfn.COUNTIFS(A:A,A319,O:O,"&lt;"&amp;O319)</f>
        <v>3</v>
      </c>
      <c r="I319" s="2">
        <f>_xlfn.AVERAGEIF(A:A,A319,G:G)</f>
        <v>47.69118148148149</v>
      </c>
      <c r="J319" s="2">
        <f t="shared" si="40"/>
        <v>1.3237851851852085</v>
      </c>
      <c r="K319" s="2">
        <f t="shared" si="41"/>
        <v>91.32378518518522</v>
      </c>
      <c r="L319" s="2">
        <f t="shared" si="42"/>
        <v>239.7093412120953</v>
      </c>
      <c r="M319" s="2">
        <f>SUMIF(A:A,A319,L:L)</f>
        <v>2502.996731535759</v>
      </c>
      <c r="N319" s="3">
        <f t="shared" si="43"/>
        <v>0.09576893896502106</v>
      </c>
      <c r="O319" s="7">
        <f t="shared" si="44"/>
        <v>10.441798883928776</v>
      </c>
      <c r="P319" s="3">
        <f t="shared" si="45"/>
        <v>0.09576893896502106</v>
      </c>
      <c r="Q319" s="3">
        <f>IF(ISNUMBER(P319),SUMIF(A:A,A319,P:P),"")</f>
        <v>0.9661222517696262</v>
      </c>
      <c r="R319" s="3">
        <f t="shared" si="46"/>
        <v>0.09912714337093786</v>
      </c>
      <c r="S319" s="8">
        <f t="shared" si="47"/>
        <v>10.088054250266838</v>
      </c>
    </row>
    <row r="320" spans="1:19" ht="15">
      <c r="A320" s="1">
        <v>14</v>
      </c>
      <c r="B320" s="5">
        <v>0.6770833333333334</v>
      </c>
      <c r="C320" s="1" t="s">
        <v>93</v>
      </c>
      <c r="D320" s="1">
        <v>9</v>
      </c>
      <c r="E320" s="1">
        <v>5</v>
      </c>
      <c r="F320" s="1" t="s">
        <v>170</v>
      </c>
      <c r="G320" s="2">
        <v>48.8729</v>
      </c>
      <c r="H320" s="6">
        <f>1+_xlfn.COUNTIFS(A:A,A320,O:O,"&lt;"&amp;O320)</f>
        <v>4</v>
      </c>
      <c r="I320" s="2">
        <f>_xlfn.AVERAGEIF(A:A,A320,G:G)</f>
        <v>47.69118148148149</v>
      </c>
      <c r="J320" s="2">
        <f t="shared" si="40"/>
        <v>1.1817185185185082</v>
      </c>
      <c r="K320" s="2">
        <f t="shared" si="41"/>
        <v>91.18171851851851</v>
      </c>
      <c r="L320" s="2">
        <f t="shared" si="42"/>
        <v>237.67474256626983</v>
      </c>
      <c r="M320" s="2">
        <f>SUMIF(A:A,A320,L:L)</f>
        <v>2502.996731535759</v>
      </c>
      <c r="N320" s="3">
        <f t="shared" si="43"/>
        <v>0.09495607388206224</v>
      </c>
      <c r="O320" s="7">
        <f t="shared" si="44"/>
        <v>10.531185200875347</v>
      </c>
      <c r="P320" s="3">
        <f t="shared" si="45"/>
        <v>0.09495607388206224</v>
      </c>
      <c r="Q320" s="3">
        <f>IF(ISNUMBER(P320),SUMIF(A:A,A320,P:P),"")</f>
        <v>0.9661222517696262</v>
      </c>
      <c r="R320" s="3">
        <f t="shared" si="46"/>
        <v>0.09828577460888947</v>
      </c>
      <c r="S320" s="8">
        <f t="shared" si="47"/>
        <v>10.174412360072653</v>
      </c>
    </row>
    <row r="321" spans="1:19" ht="15">
      <c r="A321" s="1">
        <v>14</v>
      </c>
      <c r="B321" s="5">
        <v>0.6770833333333334</v>
      </c>
      <c r="C321" s="1" t="s">
        <v>93</v>
      </c>
      <c r="D321" s="1">
        <v>9</v>
      </c>
      <c r="E321" s="1">
        <v>9</v>
      </c>
      <c r="F321" s="1" t="s">
        <v>173</v>
      </c>
      <c r="G321" s="2">
        <v>45.9332333333333</v>
      </c>
      <c r="H321" s="6">
        <f>1+_xlfn.COUNTIFS(A:A,A321,O:O,"&lt;"&amp;O321)</f>
        <v>5</v>
      </c>
      <c r="I321" s="2">
        <f>_xlfn.AVERAGEIF(A:A,A321,G:G)</f>
        <v>47.69118148148149</v>
      </c>
      <c r="J321" s="2">
        <f t="shared" si="40"/>
        <v>-1.757948148148195</v>
      </c>
      <c r="K321" s="2">
        <f t="shared" si="41"/>
        <v>88.24205185185181</v>
      </c>
      <c r="L321" s="2">
        <f t="shared" si="42"/>
        <v>199.24258673098822</v>
      </c>
      <c r="M321" s="2">
        <f>SUMIF(A:A,A321,L:L)</f>
        <v>2502.996731535759</v>
      </c>
      <c r="N321" s="3">
        <f t="shared" si="43"/>
        <v>0.07960161682222386</v>
      </c>
      <c r="O321" s="7">
        <f t="shared" si="44"/>
        <v>12.562558901703257</v>
      </c>
      <c r="P321" s="3">
        <f t="shared" si="45"/>
        <v>0.07960161682222386</v>
      </c>
      <c r="Q321" s="3">
        <f>IF(ISNUMBER(P321),SUMIF(A:A,A321,P:P),"")</f>
        <v>0.9661222517696262</v>
      </c>
      <c r="R321" s="3">
        <f t="shared" si="46"/>
        <v>0.08239290284062832</v>
      </c>
      <c r="S321" s="8">
        <f t="shared" si="47"/>
        <v>12.136967694102111</v>
      </c>
    </row>
    <row r="322" spans="1:19" ht="15">
      <c r="A322" s="1">
        <v>14</v>
      </c>
      <c r="B322" s="5">
        <v>0.6770833333333334</v>
      </c>
      <c r="C322" s="1" t="s">
        <v>93</v>
      </c>
      <c r="D322" s="1">
        <v>9</v>
      </c>
      <c r="E322" s="1">
        <v>8</v>
      </c>
      <c r="F322" s="1" t="s">
        <v>172</v>
      </c>
      <c r="G322" s="2">
        <v>44.8390666666666</v>
      </c>
      <c r="H322" s="6">
        <f>1+_xlfn.COUNTIFS(A:A,A322,O:O,"&lt;"&amp;O322)</f>
        <v>6</v>
      </c>
      <c r="I322" s="2">
        <f>_xlfn.AVERAGEIF(A:A,A322,G:G)</f>
        <v>47.69118148148149</v>
      </c>
      <c r="J322" s="2">
        <f t="shared" si="40"/>
        <v>-2.8521148148148967</v>
      </c>
      <c r="K322" s="2">
        <f t="shared" si="41"/>
        <v>87.1478851851851</v>
      </c>
      <c r="L322" s="2">
        <f t="shared" si="42"/>
        <v>186.5824273429069</v>
      </c>
      <c r="M322" s="2">
        <f>SUMIF(A:A,A322,L:L)</f>
        <v>2502.996731535759</v>
      </c>
      <c r="N322" s="3">
        <f t="shared" si="43"/>
        <v>0.07454361605515396</v>
      </c>
      <c r="O322" s="7">
        <f t="shared" si="44"/>
        <v>13.414964995260112</v>
      </c>
      <c r="P322" s="3">
        <f t="shared" si="45"/>
        <v>0.07454361605515396</v>
      </c>
      <c r="Q322" s="3">
        <f>IF(ISNUMBER(P322),SUMIF(A:A,A322,P:P),"")</f>
        <v>0.9661222517696262</v>
      </c>
      <c r="R322" s="3">
        <f t="shared" si="46"/>
        <v>0.07715753976126102</v>
      </c>
      <c r="S322" s="8">
        <f t="shared" si="47"/>
        <v>12.96049618863141</v>
      </c>
    </row>
    <row r="323" spans="1:19" ht="15">
      <c r="A323" s="1">
        <v>14</v>
      </c>
      <c r="B323" s="5">
        <v>0.6770833333333334</v>
      </c>
      <c r="C323" s="1" t="s">
        <v>93</v>
      </c>
      <c r="D323" s="1">
        <v>9</v>
      </c>
      <c r="E323" s="1">
        <v>6</v>
      </c>
      <c r="F323" s="1" t="s">
        <v>171</v>
      </c>
      <c r="G323" s="2">
        <v>44.3452666666667</v>
      </c>
      <c r="H323" s="6">
        <f>1+_xlfn.COUNTIFS(A:A,A323,O:O,"&lt;"&amp;O323)</f>
        <v>7</v>
      </c>
      <c r="I323" s="2">
        <f>_xlfn.AVERAGEIF(A:A,A323,G:G)</f>
        <v>47.69118148148149</v>
      </c>
      <c r="J323" s="2">
        <f t="shared" si="40"/>
        <v>-3.3459148148147904</v>
      </c>
      <c r="K323" s="2">
        <f t="shared" si="41"/>
        <v>86.65408518518521</v>
      </c>
      <c r="L323" s="2">
        <f t="shared" si="42"/>
        <v>181.13545311055103</v>
      </c>
      <c r="M323" s="2">
        <f>SUMIF(A:A,A323,L:L)</f>
        <v>2502.996731535759</v>
      </c>
      <c r="N323" s="3">
        <f t="shared" si="43"/>
        <v>0.07236743493444839</v>
      </c>
      <c r="O323" s="7">
        <f t="shared" si="44"/>
        <v>13.818370112272412</v>
      </c>
      <c r="P323" s="3">
        <f t="shared" si="45"/>
        <v>0.07236743493444839</v>
      </c>
      <c r="Q323" s="3">
        <f>IF(ISNUMBER(P323),SUMIF(A:A,A323,P:P),"")</f>
        <v>0.9661222517696262</v>
      </c>
      <c r="R323" s="3">
        <f t="shared" si="46"/>
        <v>0.0749050493370735</v>
      </c>
      <c r="S323" s="8">
        <f t="shared" si="47"/>
        <v>13.350234848654724</v>
      </c>
    </row>
    <row r="324" spans="1:19" ht="15">
      <c r="A324" s="1">
        <v>14</v>
      </c>
      <c r="B324" s="5">
        <v>0.6770833333333334</v>
      </c>
      <c r="C324" s="1" t="s">
        <v>93</v>
      </c>
      <c r="D324" s="1">
        <v>9</v>
      </c>
      <c r="E324" s="1">
        <v>10</v>
      </c>
      <c r="F324" s="1" t="s">
        <v>174</v>
      </c>
      <c r="G324" s="2">
        <v>37.597466666666705</v>
      </c>
      <c r="H324" s="6">
        <f>1+_xlfn.COUNTIFS(A:A,A324,O:O,"&lt;"&amp;O324)</f>
        <v>8</v>
      </c>
      <c r="I324" s="2">
        <f>_xlfn.AVERAGEIF(A:A,A324,G:G)</f>
        <v>47.69118148148149</v>
      </c>
      <c r="J324" s="2">
        <f t="shared" si="40"/>
        <v>-10.093714814814788</v>
      </c>
      <c r="K324" s="2">
        <f t="shared" si="41"/>
        <v>79.90628518518521</v>
      </c>
      <c r="L324" s="2">
        <f t="shared" si="42"/>
        <v>120.82909523703452</v>
      </c>
      <c r="M324" s="2">
        <f>SUMIF(A:A,A324,L:L)</f>
        <v>2502.996731535759</v>
      </c>
      <c r="N324" s="3">
        <f t="shared" si="43"/>
        <v>0.04827377268003768</v>
      </c>
      <c r="O324" s="7">
        <f t="shared" si="44"/>
        <v>20.715182271501295</v>
      </c>
      <c r="P324" s="3">
        <f t="shared" si="45"/>
        <v>0.04827377268003768</v>
      </c>
      <c r="Q324" s="3">
        <f>IF(ISNUMBER(P324),SUMIF(A:A,A324,P:P),"")</f>
        <v>0.9661222517696262</v>
      </c>
      <c r="R324" s="3">
        <f t="shared" si="46"/>
        <v>0.04996652607018999</v>
      </c>
      <c r="S324" s="8">
        <f t="shared" si="47"/>
        <v>20.013398541961067</v>
      </c>
    </row>
    <row r="325" spans="1:19" ht="15">
      <c r="A325" s="1">
        <v>14</v>
      </c>
      <c r="B325" s="5">
        <v>0.6770833333333334</v>
      </c>
      <c r="C325" s="1" t="s">
        <v>93</v>
      </c>
      <c r="D325" s="1">
        <v>9</v>
      </c>
      <c r="E325" s="1">
        <v>11</v>
      </c>
      <c r="F325" s="1" t="s">
        <v>175</v>
      </c>
      <c r="G325" s="2">
        <v>31.6953</v>
      </c>
      <c r="H325" s="6">
        <f>1+_xlfn.COUNTIFS(A:A,A325,O:O,"&lt;"&amp;O325)</f>
        <v>9</v>
      </c>
      <c r="I325" s="2">
        <f>_xlfn.AVERAGEIF(A:A,A325,G:G)</f>
        <v>47.69118148148149</v>
      </c>
      <c r="J325" s="2">
        <f t="shared" si="40"/>
        <v>-15.995881481481494</v>
      </c>
      <c r="K325" s="2">
        <f t="shared" si="41"/>
        <v>74.00411851851851</v>
      </c>
      <c r="L325" s="2">
        <f t="shared" si="42"/>
        <v>84.79589309241692</v>
      </c>
      <c r="M325" s="2">
        <f>SUMIF(A:A,A325,L:L)</f>
        <v>2502.996731535759</v>
      </c>
      <c r="N325" s="3">
        <f t="shared" si="43"/>
        <v>0.03387774823037378</v>
      </c>
      <c r="O325" s="7">
        <f t="shared" si="44"/>
        <v>29.517900457841815</v>
      </c>
      <c r="P325" s="3">
        <f t="shared" si="45"/>
      </c>
      <c r="Q325" s="3">
        <f>IF(ISNUMBER(P325),SUMIF(A:A,A325,P:P),"")</f>
      </c>
      <c r="R325" s="3">
        <f t="shared" si="46"/>
      </c>
      <c r="S325" s="8">
        <f t="shared" si="47"/>
      </c>
    </row>
    <row r="326" spans="1:19" ht="15">
      <c r="A326" s="1">
        <v>26</v>
      </c>
      <c r="B326" s="5">
        <v>0.6805555555555555</v>
      </c>
      <c r="C326" s="1" t="s">
        <v>234</v>
      </c>
      <c r="D326" s="1">
        <v>8</v>
      </c>
      <c r="E326" s="1">
        <v>7</v>
      </c>
      <c r="F326" s="1" t="s">
        <v>20</v>
      </c>
      <c r="G326" s="2">
        <v>62.8210333333333</v>
      </c>
      <c r="H326" s="6">
        <f>1+_xlfn.COUNTIFS(A:A,A326,O:O,"&lt;"&amp;O326)</f>
        <v>1</v>
      </c>
      <c r="I326" s="2">
        <f>_xlfn.AVERAGEIF(A:A,A326,G:G)</f>
        <v>49.61612000000001</v>
      </c>
      <c r="J326" s="2">
        <f t="shared" si="40"/>
        <v>13.204913333333288</v>
      </c>
      <c r="K326" s="2">
        <f t="shared" si="41"/>
        <v>103.20491333333328</v>
      </c>
      <c r="L326" s="2">
        <f t="shared" si="42"/>
        <v>488.96690096702656</v>
      </c>
      <c r="M326" s="2">
        <f>SUMIF(A:A,A326,L:L)</f>
        <v>2768.970879642385</v>
      </c>
      <c r="N326" s="3">
        <f t="shared" si="43"/>
        <v>0.17658795351079207</v>
      </c>
      <c r="O326" s="7">
        <f t="shared" si="44"/>
        <v>5.662900442067163</v>
      </c>
      <c r="P326" s="3">
        <f t="shared" si="45"/>
        <v>0.17658795351079207</v>
      </c>
      <c r="Q326" s="3">
        <f>IF(ISNUMBER(P326),SUMIF(A:A,A326,P:P),"")</f>
        <v>0.9578070455245752</v>
      </c>
      <c r="R326" s="3">
        <f t="shared" si="46"/>
        <v>0.1843669393913027</v>
      </c>
      <c r="S326" s="8">
        <f t="shared" si="47"/>
        <v>5.42396594151616</v>
      </c>
    </row>
    <row r="327" spans="1:19" ht="15">
      <c r="A327" s="1">
        <v>26</v>
      </c>
      <c r="B327" s="5">
        <v>0.6805555555555555</v>
      </c>
      <c r="C327" s="1" t="s">
        <v>234</v>
      </c>
      <c r="D327" s="1">
        <v>8</v>
      </c>
      <c r="E327" s="1">
        <v>6</v>
      </c>
      <c r="F327" s="1" t="s">
        <v>287</v>
      </c>
      <c r="G327" s="2">
        <v>60.2112</v>
      </c>
      <c r="H327" s="6">
        <f>1+_xlfn.COUNTIFS(A:A,A327,O:O,"&lt;"&amp;O327)</f>
        <v>2</v>
      </c>
      <c r="I327" s="2">
        <f>_xlfn.AVERAGEIF(A:A,A327,G:G)</f>
        <v>49.61612000000001</v>
      </c>
      <c r="J327" s="2">
        <f t="shared" si="40"/>
        <v>10.595079999999989</v>
      </c>
      <c r="K327" s="2">
        <f t="shared" si="41"/>
        <v>100.59508</v>
      </c>
      <c r="L327" s="2">
        <f t="shared" si="42"/>
        <v>418.0933780330712</v>
      </c>
      <c r="M327" s="2">
        <f>SUMIF(A:A,A327,L:L)</f>
        <v>2768.970879642385</v>
      </c>
      <c r="N327" s="3">
        <f t="shared" si="43"/>
        <v>0.1509923347720682</v>
      </c>
      <c r="O327" s="7">
        <f t="shared" si="44"/>
        <v>6.622852752820591</v>
      </c>
      <c r="P327" s="3">
        <f t="shared" si="45"/>
        <v>0.1509923347720682</v>
      </c>
      <c r="Q327" s="3">
        <f>IF(ISNUMBER(P327),SUMIF(A:A,A327,P:P),"")</f>
        <v>0.9578070455245752</v>
      </c>
      <c r="R327" s="3">
        <f t="shared" si="46"/>
        <v>0.15764379211615862</v>
      </c>
      <c r="S327" s="8">
        <f t="shared" si="47"/>
        <v>6.343415028123389</v>
      </c>
    </row>
    <row r="328" spans="1:19" ht="15">
      <c r="A328" s="1">
        <v>26</v>
      </c>
      <c r="B328" s="5">
        <v>0.6805555555555555</v>
      </c>
      <c r="C328" s="1" t="s">
        <v>234</v>
      </c>
      <c r="D328" s="1">
        <v>8</v>
      </c>
      <c r="E328" s="1">
        <v>5</v>
      </c>
      <c r="F328" s="1" t="s">
        <v>286</v>
      </c>
      <c r="G328" s="2">
        <v>58.872466666666604</v>
      </c>
      <c r="H328" s="6">
        <f>1+_xlfn.COUNTIFS(A:A,A328,O:O,"&lt;"&amp;O328)</f>
        <v>3</v>
      </c>
      <c r="I328" s="2">
        <f>_xlfn.AVERAGEIF(A:A,A328,G:G)</f>
        <v>49.61612000000001</v>
      </c>
      <c r="J328" s="2">
        <f t="shared" si="40"/>
        <v>9.256346666666595</v>
      </c>
      <c r="K328" s="2">
        <f t="shared" si="41"/>
        <v>99.25634666666659</v>
      </c>
      <c r="L328" s="2">
        <f t="shared" si="42"/>
        <v>385.82380441239667</v>
      </c>
      <c r="M328" s="2">
        <f>SUMIF(A:A,A328,L:L)</f>
        <v>2768.970879642385</v>
      </c>
      <c r="N328" s="3">
        <f t="shared" si="43"/>
        <v>0.1393383394708095</v>
      </c>
      <c r="O328" s="7">
        <f t="shared" si="44"/>
        <v>7.176775636898512</v>
      </c>
      <c r="P328" s="3">
        <f t="shared" si="45"/>
        <v>0.1393383394708095</v>
      </c>
      <c r="Q328" s="3">
        <f>IF(ISNUMBER(P328),SUMIF(A:A,A328,P:P),"")</f>
        <v>0.9578070455245752</v>
      </c>
      <c r="R328" s="3">
        <f t="shared" si="46"/>
        <v>0.1454764194123214</v>
      </c>
      <c r="S328" s="8">
        <f t="shared" si="47"/>
        <v>6.8739662691705155</v>
      </c>
    </row>
    <row r="329" spans="1:19" ht="15">
      <c r="A329" s="1">
        <v>26</v>
      </c>
      <c r="B329" s="5">
        <v>0.6805555555555555</v>
      </c>
      <c r="C329" s="1" t="s">
        <v>234</v>
      </c>
      <c r="D329" s="1">
        <v>8</v>
      </c>
      <c r="E329" s="1">
        <v>8</v>
      </c>
      <c r="F329" s="1" t="s">
        <v>288</v>
      </c>
      <c r="G329" s="2">
        <v>56.43526666666669</v>
      </c>
      <c r="H329" s="6">
        <f>1+_xlfn.COUNTIFS(A:A,A329,O:O,"&lt;"&amp;O329)</f>
        <v>4</v>
      </c>
      <c r="I329" s="2">
        <f>_xlfn.AVERAGEIF(A:A,A329,G:G)</f>
        <v>49.61612000000001</v>
      </c>
      <c r="J329" s="2">
        <f t="shared" si="40"/>
        <v>6.819146666666683</v>
      </c>
      <c r="K329" s="2">
        <f t="shared" si="41"/>
        <v>96.81914666666668</v>
      </c>
      <c r="L329" s="2">
        <f t="shared" si="42"/>
        <v>333.3352699009499</v>
      </c>
      <c r="M329" s="2">
        <f>SUMIF(A:A,A329,L:L)</f>
        <v>2768.970879642385</v>
      </c>
      <c r="N329" s="3">
        <f t="shared" si="43"/>
        <v>0.12038236745342748</v>
      </c>
      <c r="O329" s="7">
        <f t="shared" si="44"/>
        <v>8.306864378513502</v>
      </c>
      <c r="P329" s="3">
        <f t="shared" si="45"/>
        <v>0.12038236745342748</v>
      </c>
      <c r="Q329" s="3">
        <f>IF(ISNUMBER(P329),SUMIF(A:A,A329,P:P),"")</f>
        <v>0.9578070455245752</v>
      </c>
      <c r="R329" s="3">
        <f t="shared" si="46"/>
        <v>0.1256854060699627</v>
      </c>
      <c r="S329" s="8">
        <f t="shared" si="47"/>
        <v>7.9563732279573545</v>
      </c>
    </row>
    <row r="330" spans="1:19" ht="15">
      <c r="A330" s="1">
        <v>26</v>
      </c>
      <c r="B330" s="5">
        <v>0.6805555555555555</v>
      </c>
      <c r="C330" s="1" t="s">
        <v>234</v>
      </c>
      <c r="D330" s="1">
        <v>8</v>
      </c>
      <c r="E330" s="1">
        <v>3</v>
      </c>
      <c r="F330" s="1" t="s">
        <v>284</v>
      </c>
      <c r="G330" s="2">
        <v>54.313</v>
      </c>
      <c r="H330" s="6">
        <f>1+_xlfn.COUNTIFS(A:A,A330,O:O,"&lt;"&amp;O330)</f>
        <v>5</v>
      </c>
      <c r="I330" s="2">
        <f>_xlfn.AVERAGEIF(A:A,A330,G:G)</f>
        <v>49.61612000000001</v>
      </c>
      <c r="J330" s="2">
        <f t="shared" si="40"/>
        <v>4.696879999999993</v>
      </c>
      <c r="K330" s="2">
        <f t="shared" si="41"/>
        <v>94.69688</v>
      </c>
      <c r="L330" s="2">
        <f t="shared" si="42"/>
        <v>293.48097029174033</v>
      </c>
      <c r="M330" s="2">
        <f>SUMIF(A:A,A330,L:L)</f>
        <v>2768.970879642385</v>
      </c>
      <c r="N330" s="3">
        <f t="shared" si="43"/>
        <v>0.10598918625306873</v>
      </c>
      <c r="O330" s="7">
        <f t="shared" si="44"/>
        <v>9.434924781970828</v>
      </c>
      <c r="P330" s="3">
        <f t="shared" si="45"/>
        <v>0.10598918625306873</v>
      </c>
      <c r="Q330" s="3">
        <f>IF(ISNUMBER(P330),SUMIF(A:A,A330,P:P),"")</f>
        <v>0.9578070455245752</v>
      </c>
      <c r="R330" s="3">
        <f t="shared" si="46"/>
        <v>0.11065818188361748</v>
      </c>
      <c r="S330" s="8">
        <f t="shared" si="47"/>
        <v>9.036837430166075</v>
      </c>
    </row>
    <row r="331" spans="1:19" ht="15">
      <c r="A331" s="1">
        <v>26</v>
      </c>
      <c r="B331" s="5">
        <v>0.6805555555555555</v>
      </c>
      <c r="C331" s="1" t="s">
        <v>234</v>
      </c>
      <c r="D331" s="1">
        <v>8</v>
      </c>
      <c r="E331" s="1">
        <v>2</v>
      </c>
      <c r="F331" s="1" t="s">
        <v>283</v>
      </c>
      <c r="G331" s="2">
        <v>53.950133333333305</v>
      </c>
      <c r="H331" s="6">
        <f>1+_xlfn.COUNTIFS(A:A,A331,O:O,"&lt;"&amp;O331)</f>
        <v>6</v>
      </c>
      <c r="I331" s="2">
        <f>_xlfn.AVERAGEIF(A:A,A331,G:G)</f>
        <v>49.61612000000001</v>
      </c>
      <c r="J331" s="2">
        <f aca="true" t="shared" si="48" ref="J331:J384">G331-I331</f>
        <v>4.334013333333296</v>
      </c>
      <c r="K331" s="2">
        <f aca="true" t="shared" si="49" ref="K331:K384">90+J331</f>
        <v>94.3340133333333</v>
      </c>
      <c r="L331" s="2">
        <f aca="true" t="shared" si="50" ref="L331:L384">EXP(0.06*K331)</f>
        <v>287.16035845967286</v>
      </c>
      <c r="M331" s="2">
        <f>SUMIF(A:A,A331,L:L)</f>
        <v>2768.970879642385</v>
      </c>
      <c r="N331" s="3">
        <f aca="true" t="shared" si="51" ref="N331:N384">L331/M331</f>
        <v>0.10370652886633458</v>
      </c>
      <c r="O331" s="7">
        <f aca="true" t="shared" si="52" ref="O331:O384">1/N331</f>
        <v>9.642594453131117</v>
      </c>
      <c r="P331" s="3">
        <f aca="true" t="shared" si="53" ref="P331:P384">IF(O331&gt;21,"",N331)</f>
        <v>0.10370652886633458</v>
      </c>
      <c r="Q331" s="3">
        <f>IF(ISNUMBER(P331),SUMIF(A:A,A331,P:P),"")</f>
        <v>0.9578070455245752</v>
      </c>
      <c r="R331" s="3">
        <f aca="true" t="shared" si="54" ref="R331:R384">_xlfn.IFERROR(P331*(1/Q331),"")</f>
        <v>0.10827496973519987</v>
      </c>
      <c r="S331" s="8">
        <f aca="true" t="shared" si="55" ref="S331:S384">_xlfn.IFERROR(1/R331,"")</f>
        <v>9.235744904345173</v>
      </c>
    </row>
    <row r="332" spans="1:19" ht="15">
      <c r="A332" s="1">
        <v>26</v>
      </c>
      <c r="B332" s="5">
        <v>0.6805555555555555</v>
      </c>
      <c r="C332" s="1" t="s">
        <v>234</v>
      </c>
      <c r="D332" s="1">
        <v>8</v>
      </c>
      <c r="E332" s="1">
        <v>4</v>
      </c>
      <c r="F332" s="1" t="s">
        <v>285</v>
      </c>
      <c r="G332" s="2">
        <v>53.866099999999996</v>
      </c>
      <c r="H332" s="6">
        <f>1+_xlfn.COUNTIFS(A:A,A332,O:O,"&lt;"&amp;O332)</f>
        <v>7</v>
      </c>
      <c r="I332" s="2">
        <f>_xlfn.AVERAGEIF(A:A,A332,G:G)</f>
        <v>49.61612000000001</v>
      </c>
      <c r="J332" s="2">
        <f t="shared" si="48"/>
        <v>4.2499799999999865</v>
      </c>
      <c r="K332" s="2">
        <f t="shared" si="49"/>
        <v>94.24998</v>
      </c>
      <c r="L332" s="2">
        <f t="shared" si="50"/>
        <v>285.7161398669393</v>
      </c>
      <c r="M332" s="2">
        <f>SUMIF(A:A,A332,L:L)</f>
        <v>2768.970879642385</v>
      </c>
      <c r="N332" s="3">
        <f t="shared" si="51"/>
        <v>0.10318495653657425</v>
      </c>
      <c r="O332" s="7">
        <f t="shared" si="52"/>
        <v>9.691335186496364</v>
      </c>
      <c r="P332" s="3">
        <f t="shared" si="53"/>
        <v>0.10318495653657425</v>
      </c>
      <c r="Q332" s="3">
        <f>IF(ISNUMBER(P332),SUMIF(A:A,A332,P:P),"")</f>
        <v>0.9578070455245752</v>
      </c>
      <c r="R332" s="3">
        <f t="shared" si="54"/>
        <v>0.10773042129801993</v>
      </c>
      <c r="S332" s="8">
        <f t="shared" si="55"/>
        <v>9.282429122166441</v>
      </c>
    </row>
    <row r="333" spans="1:19" ht="15">
      <c r="A333" s="1">
        <v>26</v>
      </c>
      <c r="B333" s="5">
        <v>0.6805555555555555</v>
      </c>
      <c r="C333" s="1" t="s">
        <v>234</v>
      </c>
      <c r="D333" s="1">
        <v>8</v>
      </c>
      <c r="E333" s="1">
        <v>9</v>
      </c>
      <c r="F333" s="1" t="s">
        <v>289</v>
      </c>
      <c r="G333" s="2">
        <v>44.156766666666705</v>
      </c>
      <c r="H333" s="6">
        <f>1+_xlfn.COUNTIFS(A:A,A333,O:O,"&lt;"&amp;O333)</f>
        <v>8</v>
      </c>
      <c r="I333" s="2">
        <f>_xlfn.AVERAGEIF(A:A,A333,G:G)</f>
        <v>49.61612000000001</v>
      </c>
      <c r="J333" s="2">
        <f t="shared" si="48"/>
        <v>-5.459353333333304</v>
      </c>
      <c r="K333" s="2">
        <f t="shared" si="49"/>
        <v>84.5406466666667</v>
      </c>
      <c r="L333" s="2">
        <f t="shared" si="50"/>
        <v>159.56299544206036</v>
      </c>
      <c r="M333" s="2">
        <f>SUMIF(A:A,A333,L:L)</f>
        <v>2768.970879642385</v>
      </c>
      <c r="N333" s="3">
        <f t="shared" si="51"/>
        <v>0.05762537866150042</v>
      </c>
      <c r="O333" s="7">
        <f t="shared" si="52"/>
        <v>17.353465143789172</v>
      </c>
      <c r="P333" s="3">
        <f t="shared" si="53"/>
        <v>0.05762537866150042</v>
      </c>
      <c r="Q333" s="3">
        <f>IF(ISNUMBER(P333),SUMIF(A:A,A333,P:P),"")</f>
        <v>0.9578070455245752</v>
      </c>
      <c r="R333" s="3">
        <f t="shared" si="54"/>
        <v>0.06016387009341735</v>
      </c>
      <c r="S333" s="8">
        <f t="shared" si="55"/>
        <v>16.621271178986404</v>
      </c>
    </row>
    <row r="334" spans="1:19" ht="15">
      <c r="A334" s="1">
        <v>26</v>
      </c>
      <c r="B334" s="5">
        <v>0.6805555555555555</v>
      </c>
      <c r="C334" s="1" t="s">
        <v>234</v>
      </c>
      <c r="D334" s="1">
        <v>8</v>
      </c>
      <c r="E334" s="1">
        <v>1</v>
      </c>
      <c r="F334" s="1" t="s">
        <v>282</v>
      </c>
      <c r="G334" s="2">
        <v>33.2867666666667</v>
      </c>
      <c r="H334" s="6">
        <f>1+_xlfn.COUNTIFS(A:A,A334,O:O,"&lt;"&amp;O334)</f>
        <v>9</v>
      </c>
      <c r="I334" s="2">
        <f>_xlfn.AVERAGEIF(A:A,A334,G:G)</f>
        <v>49.61612000000001</v>
      </c>
      <c r="J334" s="2">
        <f t="shared" si="48"/>
        <v>-16.32935333333331</v>
      </c>
      <c r="K334" s="2">
        <f t="shared" si="49"/>
        <v>73.6706466666667</v>
      </c>
      <c r="L334" s="2">
        <f t="shared" si="50"/>
        <v>83.11613112077721</v>
      </c>
      <c r="M334" s="2">
        <f>SUMIF(A:A,A334,L:L)</f>
        <v>2768.970879642385</v>
      </c>
      <c r="N334" s="3">
        <f t="shared" si="51"/>
        <v>0.03001697552395774</v>
      </c>
      <c r="O334" s="7">
        <f t="shared" si="52"/>
        <v>33.31448230691531</v>
      </c>
      <c r="P334" s="3">
        <f t="shared" si="53"/>
      </c>
      <c r="Q334" s="3">
        <f>IF(ISNUMBER(P334),SUMIF(A:A,A334,P:P),"")</f>
      </c>
      <c r="R334" s="3">
        <f t="shared" si="54"/>
      </c>
      <c r="S334" s="8">
        <f t="shared" si="55"/>
      </c>
    </row>
    <row r="335" spans="1:19" ht="15">
      <c r="A335" s="1">
        <v>26</v>
      </c>
      <c r="B335" s="5">
        <v>0.6805555555555555</v>
      </c>
      <c r="C335" s="1" t="s">
        <v>234</v>
      </c>
      <c r="D335" s="1">
        <v>8</v>
      </c>
      <c r="E335" s="1">
        <v>10</v>
      </c>
      <c r="F335" s="1" t="s">
        <v>22</v>
      </c>
      <c r="G335" s="2">
        <v>18.248466666666697</v>
      </c>
      <c r="H335" s="6">
        <f>1+_xlfn.COUNTIFS(A:A,A335,O:O,"&lt;"&amp;O335)</f>
        <v>10</v>
      </c>
      <c r="I335" s="2">
        <f>_xlfn.AVERAGEIF(A:A,A335,G:G)</f>
        <v>49.61612000000001</v>
      </c>
      <c r="J335" s="2">
        <f t="shared" si="48"/>
        <v>-31.367653333333312</v>
      </c>
      <c r="K335" s="2">
        <f t="shared" si="49"/>
        <v>58.63234666666669</v>
      </c>
      <c r="L335" s="2">
        <f t="shared" si="50"/>
        <v>33.714931147750974</v>
      </c>
      <c r="M335" s="2">
        <f>SUMIF(A:A,A335,L:L)</f>
        <v>2768.970879642385</v>
      </c>
      <c r="N335" s="3">
        <f t="shared" si="51"/>
        <v>0.012175978951467083</v>
      </c>
      <c r="O335" s="7">
        <f t="shared" si="52"/>
        <v>82.12891989925049</v>
      </c>
      <c r="P335" s="3">
        <f t="shared" si="53"/>
      </c>
      <c r="Q335" s="3">
        <f>IF(ISNUMBER(P335),SUMIF(A:A,A335,P:P),"")</f>
      </c>
      <c r="R335" s="3">
        <f t="shared" si="54"/>
      </c>
      <c r="S335" s="8">
        <f t="shared" si="55"/>
      </c>
    </row>
    <row r="336" spans="1:19" ht="15">
      <c r="A336" s="1">
        <v>46</v>
      </c>
      <c r="B336" s="5">
        <v>0.6840277777777778</v>
      </c>
      <c r="C336" s="1" t="s">
        <v>429</v>
      </c>
      <c r="D336" s="1">
        <v>6</v>
      </c>
      <c r="E336" s="1">
        <v>5</v>
      </c>
      <c r="F336" s="1" t="s">
        <v>472</v>
      </c>
      <c r="G336" s="2">
        <v>67.3031</v>
      </c>
      <c r="H336" s="6">
        <f>1+_xlfn.COUNTIFS(A:A,A336,O:O,"&lt;"&amp;O336)</f>
        <v>1</v>
      </c>
      <c r="I336" s="2">
        <f>_xlfn.AVERAGEIF(A:A,A336,G:G)</f>
        <v>48.26806458333331</v>
      </c>
      <c r="J336" s="2">
        <f t="shared" si="48"/>
        <v>19.035035416666688</v>
      </c>
      <c r="K336" s="2">
        <f t="shared" si="49"/>
        <v>109.03503541666669</v>
      </c>
      <c r="L336" s="2">
        <f t="shared" si="50"/>
        <v>693.743381614499</v>
      </c>
      <c r="M336" s="2">
        <f>SUMIF(A:A,A336,L:L)</f>
        <v>4398.2040029289055</v>
      </c>
      <c r="N336" s="3">
        <f t="shared" si="51"/>
        <v>0.15773333414105234</v>
      </c>
      <c r="O336" s="7">
        <f t="shared" si="52"/>
        <v>6.339813999656879</v>
      </c>
      <c r="P336" s="3">
        <f t="shared" si="53"/>
        <v>0.15773333414105234</v>
      </c>
      <c r="Q336" s="3">
        <f>IF(ISNUMBER(P336),SUMIF(A:A,A336,P:P),"")</f>
        <v>0.7612368529817621</v>
      </c>
      <c r="R336" s="3">
        <f t="shared" si="54"/>
        <v>0.20720664471670205</v>
      </c>
      <c r="S336" s="8">
        <f t="shared" si="55"/>
        <v>4.826100057588521</v>
      </c>
    </row>
    <row r="337" spans="1:19" ht="15">
      <c r="A337" s="1">
        <v>46</v>
      </c>
      <c r="B337" s="5">
        <v>0.6840277777777778</v>
      </c>
      <c r="C337" s="1" t="s">
        <v>429</v>
      </c>
      <c r="D337" s="1">
        <v>6</v>
      </c>
      <c r="E337" s="1">
        <v>8</v>
      </c>
      <c r="F337" s="1" t="s">
        <v>475</v>
      </c>
      <c r="G337" s="2">
        <v>61.85509999999999</v>
      </c>
      <c r="H337" s="6">
        <f>1+_xlfn.COUNTIFS(A:A,A337,O:O,"&lt;"&amp;O337)</f>
        <v>2</v>
      </c>
      <c r="I337" s="2">
        <f>_xlfn.AVERAGEIF(A:A,A337,G:G)</f>
        <v>48.26806458333331</v>
      </c>
      <c r="J337" s="2">
        <f t="shared" si="48"/>
        <v>13.58703541666668</v>
      </c>
      <c r="K337" s="2">
        <f t="shared" si="49"/>
        <v>103.58703541666668</v>
      </c>
      <c r="L337" s="2">
        <f t="shared" si="50"/>
        <v>500.307107565359</v>
      </c>
      <c r="M337" s="2">
        <f>SUMIF(A:A,A337,L:L)</f>
        <v>4398.2040029289055</v>
      </c>
      <c r="N337" s="3">
        <f t="shared" si="51"/>
        <v>0.11375259247460745</v>
      </c>
      <c r="O337" s="7">
        <f t="shared" si="52"/>
        <v>8.79100843546248</v>
      </c>
      <c r="P337" s="3">
        <f t="shared" si="53"/>
        <v>0.11375259247460745</v>
      </c>
      <c r="Q337" s="3">
        <f>IF(ISNUMBER(P337),SUMIF(A:A,A337,P:P),"")</f>
        <v>0.7612368529817621</v>
      </c>
      <c r="R337" s="3">
        <f t="shared" si="54"/>
        <v>0.14943127362927705</v>
      </c>
      <c r="S337" s="8">
        <f t="shared" si="55"/>
        <v>6.692039595947584</v>
      </c>
    </row>
    <row r="338" spans="1:19" ht="15">
      <c r="A338" s="1">
        <v>46</v>
      </c>
      <c r="B338" s="5">
        <v>0.6840277777777778</v>
      </c>
      <c r="C338" s="1" t="s">
        <v>429</v>
      </c>
      <c r="D338" s="1">
        <v>6</v>
      </c>
      <c r="E338" s="1">
        <v>6</v>
      </c>
      <c r="F338" s="1" t="s">
        <v>473</v>
      </c>
      <c r="G338" s="2">
        <v>59.5609666666666</v>
      </c>
      <c r="H338" s="6">
        <f>1+_xlfn.COUNTIFS(A:A,A338,O:O,"&lt;"&amp;O338)</f>
        <v>3</v>
      </c>
      <c r="I338" s="2">
        <f>_xlfn.AVERAGEIF(A:A,A338,G:G)</f>
        <v>48.26806458333331</v>
      </c>
      <c r="J338" s="2">
        <f t="shared" si="48"/>
        <v>11.292902083333288</v>
      </c>
      <c r="K338" s="2">
        <f t="shared" si="49"/>
        <v>101.29290208333329</v>
      </c>
      <c r="L338" s="2">
        <f t="shared" si="50"/>
        <v>435.97030141134076</v>
      </c>
      <c r="M338" s="2">
        <f>SUMIF(A:A,A338,L:L)</f>
        <v>4398.2040029289055</v>
      </c>
      <c r="N338" s="3">
        <f t="shared" si="51"/>
        <v>0.0991246202133903</v>
      </c>
      <c r="O338" s="7">
        <f t="shared" si="52"/>
        <v>10.0883110356161</v>
      </c>
      <c r="P338" s="3">
        <f t="shared" si="53"/>
        <v>0.0991246202133903</v>
      </c>
      <c r="Q338" s="3">
        <f>IF(ISNUMBER(P338),SUMIF(A:A,A338,P:P),"")</f>
        <v>0.7612368529817621</v>
      </c>
      <c r="R338" s="3">
        <f t="shared" si="54"/>
        <v>0.13021521465378286</v>
      </c>
      <c r="S338" s="8">
        <f t="shared" si="55"/>
        <v>7.679594144653581</v>
      </c>
    </row>
    <row r="339" spans="1:19" ht="15">
      <c r="A339" s="1">
        <v>46</v>
      </c>
      <c r="B339" s="5">
        <v>0.6840277777777778</v>
      </c>
      <c r="C339" s="1" t="s">
        <v>429</v>
      </c>
      <c r="D339" s="1">
        <v>6</v>
      </c>
      <c r="E339" s="1">
        <v>12</v>
      </c>
      <c r="F339" s="1" t="s">
        <v>478</v>
      </c>
      <c r="G339" s="2">
        <v>59.2006333333333</v>
      </c>
      <c r="H339" s="6">
        <f>1+_xlfn.COUNTIFS(A:A,A339,O:O,"&lt;"&amp;O339)</f>
        <v>4</v>
      </c>
      <c r="I339" s="2">
        <f>_xlfn.AVERAGEIF(A:A,A339,G:G)</f>
        <v>48.26806458333331</v>
      </c>
      <c r="J339" s="2">
        <f t="shared" si="48"/>
        <v>10.932568749999987</v>
      </c>
      <c r="K339" s="2">
        <f t="shared" si="49"/>
        <v>100.93256874999999</v>
      </c>
      <c r="L339" s="2">
        <f t="shared" si="50"/>
        <v>426.6457847262492</v>
      </c>
      <c r="M339" s="2">
        <f>SUMIF(A:A,A339,L:L)</f>
        <v>4398.2040029289055</v>
      </c>
      <c r="N339" s="3">
        <f t="shared" si="51"/>
        <v>0.09700454650173844</v>
      </c>
      <c r="O339" s="7">
        <f t="shared" si="52"/>
        <v>10.30879516541092</v>
      </c>
      <c r="P339" s="3">
        <f t="shared" si="53"/>
        <v>0.09700454650173844</v>
      </c>
      <c r="Q339" s="3">
        <f>IF(ISNUMBER(P339),SUMIF(A:A,A339,P:P),"")</f>
        <v>0.7612368529817621</v>
      </c>
      <c r="R339" s="3">
        <f t="shared" si="54"/>
        <v>0.12743017645792104</v>
      </c>
      <c r="S339" s="8">
        <f t="shared" si="55"/>
        <v>7.847434789751012</v>
      </c>
    </row>
    <row r="340" spans="1:19" ht="15">
      <c r="A340" s="1">
        <v>46</v>
      </c>
      <c r="B340" s="5">
        <v>0.6840277777777778</v>
      </c>
      <c r="C340" s="1" t="s">
        <v>429</v>
      </c>
      <c r="D340" s="1">
        <v>6</v>
      </c>
      <c r="E340" s="1">
        <v>10</v>
      </c>
      <c r="F340" s="1" t="s">
        <v>477</v>
      </c>
      <c r="G340" s="2">
        <v>58.21340000000001</v>
      </c>
      <c r="H340" s="6">
        <f>1+_xlfn.COUNTIFS(A:A,A340,O:O,"&lt;"&amp;O340)</f>
        <v>5</v>
      </c>
      <c r="I340" s="2">
        <f>_xlfn.AVERAGEIF(A:A,A340,G:G)</f>
        <v>48.26806458333331</v>
      </c>
      <c r="J340" s="2">
        <f t="shared" si="48"/>
        <v>9.945335416666694</v>
      </c>
      <c r="K340" s="2">
        <f t="shared" si="49"/>
        <v>99.9453354166667</v>
      </c>
      <c r="L340" s="2">
        <f t="shared" si="50"/>
        <v>402.1077650669881</v>
      </c>
      <c r="M340" s="2">
        <f>SUMIF(A:A,A340,L:L)</f>
        <v>4398.2040029289055</v>
      </c>
      <c r="N340" s="3">
        <f t="shared" si="51"/>
        <v>0.09142544656846559</v>
      </c>
      <c r="O340" s="7">
        <f t="shared" si="52"/>
        <v>10.937873836373685</v>
      </c>
      <c r="P340" s="3">
        <f t="shared" si="53"/>
        <v>0.09142544656846559</v>
      </c>
      <c r="Q340" s="3">
        <f>IF(ISNUMBER(P340),SUMIF(A:A,A340,P:P),"")</f>
        <v>0.7612368529817621</v>
      </c>
      <c r="R340" s="3">
        <f t="shared" si="54"/>
        <v>0.12010118297656298</v>
      </c>
      <c r="S340" s="8">
        <f t="shared" si="55"/>
        <v>8.326312657512657</v>
      </c>
    </row>
    <row r="341" spans="1:19" ht="15">
      <c r="A341" s="1">
        <v>46</v>
      </c>
      <c r="B341" s="5">
        <v>0.6840277777777778</v>
      </c>
      <c r="C341" s="1" t="s">
        <v>429</v>
      </c>
      <c r="D341" s="1">
        <v>6</v>
      </c>
      <c r="E341" s="1">
        <v>7</v>
      </c>
      <c r="F341" s="1" t="s">
        <v>474</v>
      </c>
      <c r="G341" s="2">
        <v>55.8552666666666</v>
      </c>
      <c r="H341" s="6">
        <f>1+_xlfn.COUNTIFS(A:A,A341,O:O,"&lt;"&amp;O341)</f>
        <v>6</v>
      </c>
      <c r="I341" s="2">
        <f>_xlfn.AVERAGEIF(A:A,A341,G:G)</f>
        <v>48.26806458333331</v>
      </c>
      <c r="J341" s="2">
        <f t="shared" si="48"/>
        <v>7.587202083333288</v>
      </c>
      <c r="K341" s="2">
        <f t="shared" si="49"/>
        <v>97.5872020833333</v>
      </c>
      <c r="L341" s="2">
        <f t="shared" si="50"/>
        <v>349.0559152551227</v>
      </c>
      <c r="M341" s="2">
        <f>SUMIF(A:A,A341,L:L)</f>
        <v>4398.2040029289055</v>
      </c>
      <c r="N341" s="3">
        <f t="shared" si="51"/>
        <v>0.07936328442761527</v>
      </c>
      <c r="O341" s="7">
        <f t="shared" si="52"/>
        <v>12.600284970716759</v>
      </c>
      <c r="P341" s="3">
        <f t="shared" si="53"/>
        <v>0.07936328442761527</v>
      </c>
      <c r="Q341" s="3">
        <f>IF(ISNUMBER(P341),SUMIF(A:A,A341,P:P),"")</f>
        <v>0.7612368529817621</v>
      </c>
      <c r="R341" s="3">
        <f t="shared" si="54"/>
        <v>0.10425570453762131</v>
      </c>
      <c r="S341" s="8">
        <f t="shared" si="55"/>
        <v>9.59180127778182</v>
      </c>
    </row>
    <row r="342" spans="1:19" ht="15">
      <c r="A342" s="1">
        <v>46</v>
      </c>
      <c r="B342" s="5">
        <v>0.6840277777777778</v>
      </c>
      <c r="C342" s="1" t="s">
        <v>429</v>
      </c>
      <c r="D342" s="1">
        <v>6</v>
      </c>
      <c r="E342" s="1">
        <v>3</v>
      </c>
      <c r="F342" s="1" t="s">
        <v>470</v>
      </c>
      <c r="G342" s="2">
        <v>51.9675</v>
      </c>
      <c r="H342" s="6">
        <f>1+_xlfn.COUNTIFS(A:A,A342,O:O,"&lt;"&amp;O342)</f>
        <v>7</v>
      </c>
      <c r="I342" s="2">
        <f>_xlfn.AVERAGEIF(A:A,A342,G:G)</f>
        <v>48.26806458333331</v>
      </c>
      <c r="J342" s="2">
        <f t="shared" si="48"/>
        <v>3.699435416666688</v>
      </c>
      <c r="K342" s="2">
        <f t="shared" si="49"/>
        <v>93.69943541666669</v>
      </c>
      <c r="L342" s="2">
        <f t="shared" si="50"/>
        <v>276.4323498435972</v>
      </c>
      <c r="M342" s="2">
        <f>SUMIF(A:A,A342,L:L)</f>
        <v>4398.2040029289055</v>
      </c>
      <c r="N342" s="3">
        <f t="shared" si="51"/>
        <v>0.06285118872601453</v>
      </c>
      <c r="O342" s="7">
        <f t="shared" si="52"/>
        <v>15.91059803752118</v>
      </c>
      <c r="P342" s="3">
        <f t="shared" si="53"/>
        <v>0.06285118872601453</v>
      </c>
      <c r="Q342" s="3">
        <f>IF(ISNUMBER(P342),SUMIF(A:A,A342,P:P),"")</f>
        <v>0.7612368529817621</v>
      </c>
      <c r="R342" s="3">
        <f t="shared" si="54"/>
        <v>0.0825645638145692</v>
      </c>
      <c r="S342" s="8">
        <f t="shared" si="55"/>
        <v>12.111733579140422</v>
      </c>
    </row>
    <row r="343" spans="1:19" ht="15">
      <c r="A343" s="1">
        <v>46</v>
      </c>
      <c r="B343" s="5">
        <v>0.6840277777777778</v>
      </c>
      <c r="C343" s="1" t="s">
        <v>429</v>
      </c>
      <c r="D343" s="1">
        <v>6</v>
      </c>
      <c r="E343" s="1">
        <v>1</v>
      </c>
      <c r="F343" s="1" t="s">
        <v>468</v>
      </c>
      <c r="G343" s="2">
        <v>51.1887</v>
      </c>
      <c r="H343" s="6">
        <f>1+_xlfn.COUNTIFS(A:A,A343,O:O,"&lt;"&amp;O343)</f>
        <v>8</v>
      </c>
      <c r="I343" s="2">
        <f>_xlfn.AVERAGEIF(A:A,A343,G:G)</f>
        <v>48.26806458333331</v>
      </c>
      <c r="J343" s="2">
        <f t="shared" si="48"/>
        <v>2.920635416666684</v>
      </c>
      <c r="K343" s="2">
        <f t="shared" si="49"/>
        <v>92.92063541666668</v>
      </c>
      <c r="L343" s="2">
        <f t="shared" si="50"/>
        <v>263.81236847823243</v>
      </c>
      <c r="M343" s="2">
        <f>SUMIF(A:A,A343,L:L)</f>
        <v>4398.2040029289055</v>
      </c>
      <c r="N343" s="3">
        <f t="shared" si="51"/>
        <v>0.05998183992887808</v>
      </c>
      <c r="O343" s="7">
        <f t="shared" si="52"/>
        <v>16.671712658126598</v>
      </c>
      <c r="P343" s="3">
        <f t="shared" si="53"/>
        <v>0.05998183992887808</v>
      </c>
      <c r="Q343" s="3">
        <f>IF(ISNUMBER(P343),SUMIF(A:A,A343,P:P),"")</f>
        <v>0.7612368529817621</v>
      </c>
      <c r="R343" s="3">
        <f t="shared" si="54"/>
        <v>0.07879523921356332</v>
      </c>
      <c r="S343" s="8">
        <f t="shared" si="55"/>
        <v>12.6911220776885</v>
      </c>
    </row>
    <row r="344" spans="1:19" ht="15">
      <c r="A344" s="1">
        <v>46</v>
      </c>
      <c r="B344" s="5">
        <v>0.6840277777777778</v>
      </c>
      <c r="C344" s="1" t="s">
        <v>429</v>
      </c>
      <c r="D344" s="1">
        <v>6</v>
      </c>
      <c r="E344" s="1">
        <v>2</v>
      </c>
      <c r="F344" s="1" t="s">
        <v>469</v>
      </c>
      <c r="G344" s="2">
        <v>46.0082666666667</v>
      </c>
      <c r="H344" s="6">
        <f>1+_xlfn.COUNTIFS(A:A,A344,O:O,"&lt;"&amp;O344)</f>
        <v>10</v>
      </c>
      <c r="I344" s="2">
        <f>_xlfn.AVERAGEIF(A:A,A344,G:G)</f>
        <v>48.26806458333331</v>
      </c>
      <c r="J344" s="2">
        <f t="shared" si="48"/>
        <v>-2.2597979166666136</v>
      </c>
      <c r="K344" s="2">
        <f t="shared" si="49"/>
        <v>87.74020208333339</v>
      </c>
      <c r="L344" s="2">
        <f t="shared" si="50"/>
        <v>193.33261995932807</v>
      </c>
      <c r="M344" s="2">
        <f>SUMIF(A:A,A344,L:L)</f>
        <v>4398.2040029289055</v>
      </c>
      <c r="N344" s="3">
        <f t="shared" si="51"/>
        <v>0.043957174299005156</v>
      </c>
      <c r="O344" s="7">
        <f t="shared" si="52"/>
        <v>22.749414991914804</v>
      </c>
      <c r="P344" s="3">
        <f t="shared" si="53"/>
      </c>
      <c r="Q344" s="3">
        <f>IF(ISNUMBER(P344),SUMIF(A:A,A344,P:P),"")</f>
      </c>
      <c r="R344" s="3">
        <f t="shared" si="54"/>
      </c>
      <c r="S344" s="8">
        <f t="shared" si="55"/>
      </c>
    </row>
    <row r="345" spans="1:19" ht="15">
      <c r="A345" s="1">
        <v>46</v>
      </c>
      <c r="B345" s="5">
        <v>0.6840277777777778</v>
      </c>
      <c r="C345" s="1" t="s">
        <v>429</v>
      </c>
      <c r="D345" s="1">
        <v>6</v>
      </c>
      <c r="E345" s="1">
        <v>4</v>
      </c>
      <c r="F345" s="1" t="s">
        <v>471</v>
      </c>
      <c r="G345" s="2">
        <v>40.6312333333333</v>
      </c>
      <c r="H345" s="6">
        <f>1+_xlfn.COUNTIFS(A:A,A345,O:O,"&lt;"&amp;O345)</f>
        <v>11</v>
      </c>
      <c r="I345" s="2">
        <f>_xlfn.AVERAGEIF(A:A,A345,G:G)</f>
        <v>48.26806458333331</v>
      </c>
      <c r="J345" s="2">
        <f t="shared" si="48"/>
        <v>-7.636831250000014</v>
      </c>
      <c r="K345" s="2">
        <f t="shared" si="49"/>
        <v>82.36316874999999</v>
      </c>
      <c r="L345" s="2">
        <f t="shared" si="50"/>
        <v>140.02067986189218</v>
      </c>
      <c r="M345" s="2">
        <f>SUMIF(A:A,A345,L:L)</f>
        <v>4398.2040029289055</v>
      </c>
      <c r="N345" s="3">
        <f t="shared" si="51"/>
        <v>0.031835876591592364</v>
      </c>
      <c r="O345" s="7">
        <f t="shared" si="52"/>
        <v>31.411103040401066</v>
      </c>
      <c r="P345" s="3">
        <f t="shared" si="53"/>
      </c>
      <c r="Q345" s="3">
        <f>IF(ISNUMBER(P345),SUMIF(A:A,A345,P:P),"")</f>
      </c>
      <c r="R345" s="3">
        <f t="shared" si="54"/>
      </c>
      <c r="S345" s="8">
        <f t="shared" si="55"/>
      </c>
    </row>
    <row r="346" spans="1:19" ht="15">
      <c r="A346" s="1">
        <v>46</v>
      </c>
      <c r="B346" s="5">
        <v>0.6840277777777778</v>
      </c>
      <c r="C346" s="1" t="s">
        <v>429</v>
      </c>
      <c r="D346" s="1">
        <v>6</v>
      </c>
      <c r="E346" s="1">
        <v>9</v>
      </c>
      <c r="F346" s="1" t="s">
        <v>476</v>
      </c>
      <c r="G346" s="2">
        <v>46.801500000000004</v>
      </c>
      <c r="H346" s="6">
        <f>1+_xlfn.COUNTIFS(A:A,A346,O:O,"&lt;"&amp;O346)</f>
        <v>9</v>
      </c>
      <c r="I346" s="2">
        <f>_xlfn.AVERAGEIF(A:A,A346,G:G)</f>
        <v>48.26806458333331</v>
      </c>
      <c r="J346" s="2">
        <f t="shared" si="48"/>
        <v>-1.4665645833333087</v>
      </c>
      <c r="K346" s="2">
        <f t="shared" si="49"/>
        <v>88.53343541666669</v>
      </c>
      <c r="L346" s="2">
        <f t="shared" si="50"/>
        <v>202.7565756955391</v>
      </c>
      <c r="M346" s="2">
        <f>SUMIF(A:A,A346,L:L)</f>
        <v>4398.2040029289055</v>
      </c>
      <c r="N346" s="3">
        <f t="shared" si="51"/>
        <v>0.0460998570235753</v>
      </c>
      <c r="O346" s="7">
        <f t="shared" si="52"/>
        <v>21.69204124621479</v>
      </c>
      <c r="P346" s="3">
        <f t="shared" si="53"/>
      </c>
      <c r="Q346" s="3">
        <f>IF(ISNUMBER(P346),SUMIF(A:A,A346,P:P),"")</f>
      </c>
      <c r="R346" s="3">
        <f t="shared" si="54"/>
      </c>
      <c r="S346" s="8">
        <f t="shared" si="55"/>
      </c>
    </row>
    <row r="347" spans="1:19" ht="15">
      <c r="A347" s="1">
        <v>46</v>
      </c>
      <c r="B347" s="5">
        <v>0.6840277777777778</v>
      </c>
      <c r="C347" s="1" t="s">
        <v>429</v>
      </c>
      <c r="D347" s="1">
        <v>6</v>
      </c>
      <c r="E347" s="1">
        <v>13</v>
      </c>
      <c r="F347" s="1" t="s">
        <v>479</v>
      </c>
      <c r="G347" s="2">
        <v>37.938</v>
      </c>
      <c r="H347" s="6">
        <f>1+_xlfn.COUNTIFS(A:A,A347,O:O,"&lt;"&amp;O347)</f>
        <v>13</v>
      </c>
      <c r="I347" s="2">
        <f>_xlfn.AVERAGEIF(A:A,A347,G:G)</f>
        <v>48.26806458333331</v>
      </c>
      <c r="J347" s="2">
        <f t="shared" si="48"/>
        <v>-10.33006458333331</v>
      </c>
      <c r="K347" s="2">
        <f t="shared" si="49"/>
        <v>79.66993541666669</v>
      </c>
      <c r="L347" s="2">
        <f t="shared" si="50"/>
        <v>119.12771167629168</v>
      </c>
      <c r="M347" s="2">
        <f>SUMIF(A:A,A347,L:L)</f>
        <v>4398.2040029289055</v>
      </c>
      <c r="N347" s="3">
        <f t="shared" si="51"/>
        <v>0.02708553573162152</v>
      </c>
      <c r="O347" s="7">
        <f t="shared" si="52"/>
        <v>36.92007460766342</v>
      </c>
      <c r="P347" s="3">
        <f t="shared" si="53"/>
      </c>
      <c r="Q347" s="3">
        <f>IF(ISNUMBER(P347),SUMIF(A:A,A347,P:P),"")</f>
      </c>
      <c r="R347" s="3">
        <f t="shared" si="54"/>
      </c>
      <c r="S347" s="8">
        <f t="shared" si="55"/>
      </c>
    </row>
    <row r="348" spans="1:19" ht="15">
      <c r="A348" s="1">
        <v>46</v>
      </c>
      <c r="B348" s="5">
        <v>0.6840277777777778</v>
      </c>
      <c r="C348" s="1" t="s">
        <v>429</v>
      </c>
      <c r="D348" s="1">
        <v>6</v>
      </c>
      <c r="E348" s="1">
        <v>14</v>
      </c>
      <c r="F348" s="1" t="s">
        <v>480</v>
      </c>
      <c r="G348" s="2">
        <v>36.8727333333333</v>
      </c>
      <c r="H348" s="6">
        <f>1+_xlfn.COUNTIFS(A:A,A348,O:O,"&lt;"&amp;O348)</f>
        <v>14</v>
      </c>
      <c r="I348" s="2">
        <f>_xlfn.AVERAGEIF(A:A,A348,G:G)</f>
        <v>48.26806458333331</v>
      </c>
      <c r="J348" s="2">
        <f t="shared" si="48"/>
        <v>-11.395331250000012</v>
      </c>
      <c r="K348" s="2">
        <f t="shared" si="49"/>
        <v>78.60466874999999</v>
      </c>
      <c r="L348" s="2">
        <f t="shared" si="50"/>
        <v>111.7517758899421</v>
      </c>
      <c r="M348" s="2">
        <f>SUMIF(A:A,A348,L:L)</f>
        <v>4398.2040029289055</v>
      </c>
      <c r="N348" s="3">
        <f t="shared" si="51"/>
        <v>0.025408502155771538</v>
      </c>
      <c r="O348" s="7">
        <f t="shared" si="52"/>
        <v>39.35690478208099</v>
      </c>
      <c r="P348" s="3">
        <f t="shared" si="53"/>
      </c>
      <c r="Q348" s="3">
        <f>IF(ISNUMBER(P348),SUMIF(A:A,A348,P:P),"")</f>
      </c>
      <c r="R348" s="3">
        <f t="shared" si="54"/>
      </c>
      <c r="S348" s="8">
        <f t="shared" si="55"/>
      </c>
    </row>
    <row r="349" spans="1:19" ht="15">
      <c r="A349" s="1">
        <v>46</v>
      </c>
      <c r="B349" s="5">
        <v>0.6840277777777778</v>
      </c>
      <c r="C349" s="1" t="s">
        <v>429</v>
      </c>
      <c r="D349" s="1">
        <v>6</v>
      </c>
      <c r="E349" s="1">
        <v>15</v>
      </c>
      <c r="F349" s="1" t="s">
        <v>481</v>
      </c>
      <c r="G349" s="2">
        <v>33.4013333333333</v>
      </c>
      <c r="H349" s="6">
        <f>1+_xlfn.COUNTIFS(A:A,A349,O:O,"&lt;"&amp;O349)</f>
        <v>15</v>
      </c>
      <c r="I349" s="2">
        <f>_xlfn.AVERAGEIF(A:A,A349,G:G)</f>
        <v>48.26806458333331</v>
      </c>
      <c r="J349" s="2">
        <f t="shared" si="48"/>
        <v>-14.866731250000015</v>
      </c>
      <c r="K349" s="2">
        <f t="shared" si="49"/>
        <v>75.13326874999998</v>
      </c>
      <c r="L349" s="2">
        <f t="shared" si="50"/>
        <v>90.73980497855139</v>
      </c>
      <c r="M349" s="2">
        <f>SUMIF(A:A,A349,L:L)</f>
        <v>4398.2040029289055</v>
      </c>
      <c r="N349" s="3">
        <f t="shared" si="51"/>
        <v>0.020631104177551755</v>
      </c>
      <c r="O349" s="7">
        <f t="shared" si="52"/>
        <v>48.470503148739745</v>
      </c>
      <c r="P349" s="3">
        <f t="shared" si="53"/>
      </c>
      <c r="Q349" s="3">
        <f>IF(ISNUMBER(P349),SUMIF(A:A,A349,P:P),"")</f>
      </c>
      <c r="R349" s="3">
        <f t="shared" si="54"/>
      </c>
      <c r="S349" s="8">
        <f t="shared" si="55"/>
      </c>
    </row>
    <row r="350" spans="1:19" ht="15">
      <c r="A350" s="1">
        <v>46</v>
      </c>
      <c r="B350" s="5">
        <v>0.6840277777777778</v>
      </c>
      <c r="C350" s="1" t="s">
        <v>429</v>
      </c>
      <c r="D350" s="1">
        <v>6</v>
      </c>
      <c r="E350" s="1">
        <v>16</v>
      </c>
      <c r="F350" s="1" t="s">
        <v>482</v>
      </c>
      <c r="G350" s="2">
        <v>40.2364333333333</v>
      </c>
      <c r="H350" s="6">
        <f>1+_xlfn.COUNTIFS(A:A,A350,O:O,"&lt;"&amp;O350)</f>
        <v>12</v>
      </c>
      <c r="I350" s="2">
        <f>_xlfn.AVERAGEIF(A:A,A350,G:G)</f>
        <v>48.26806458333331</v>
      </c>
      <c r="J350" s="2">
        <f t="shared" si="48"/>
        <v>-8.03163125000001</v>
      </c>
      <c r="K350" s="2">
        <f t="shared" si="49"/>
        <v>81.96836875</v>
      </c>
      <c r="L350" s="2">
        <f t="shared" si="50"/>
        <v>136.7428459328279</v>
      </c>
      <c r="M350" s="2">
        <f>SUMIF(A:A,A350,L:L)</f>
        <v>4398.2040029289055</v>
      </c>
      <c r="N350" s="3">
        <f t="shared" si="51"/>
        <v>0.031090610131264133</v>
      </c>
      <c r="O350" s="7">
        <f t="shared" si="52"/>
        <v>32.164051968681655</v>
      </c>
      <c r="P350" s="3">
        <f t="shared" si="53"/>
      </c>
      <c r="Q350" s="3">
        <f>IF(ISNUMBER(P350),SUMIF(A:A,A350,P:P),"")</f>
      </c>
      <c r="R350" s="3">
        <f t="shared" si="54"/>
      </c>
      <c r="S350" s="8">
        <f t="shared" si="55"/>
      </c>
    </row>
    <row r="351" spans="1:19" ht="15">
      <c r="A351" s="1">
        <v>46</v>
      </c>
      <c r="B351" s="5">
        <v>0.6840277777777778</v>
      </c>
      <c r="C351" s="1" t="s">
        <v>429</v>
      </c>
      <c r="D351" s="1">
        <v>6</v>
      </c>
      <c r="E351" s="1">
        <v>17</v>
      </c>
      <c r="F351" s="1" t="s">
        <v>483</v>
      </c>
      <c r="G351" s="2">
        <v>25.254866666666697</v>
      </c>
      <c r="H351" s="6">
        <f>1+_xlfn.COUNTIFS(A:A,A351,O:O,"&lt;"&amp;O351)</f>
        <v>16</v>
      </c>
      <c r="I351" s="2">
        <f>_xlfn.AVERAGEIF(A:A,A351,G:G)</f>
        <v>48.26806458333331</v>
      </c>
      <c r="J351" s="2">
        <f t="shared" si="48"/>
        <v>-23.013197916666616</v>
      </c>
      <c r="K351" s="2">
        <f t="shared" si="49"/>
        <v>66.98680208333339</v>
      </c>
      <c r="L351" s="2">
        <f t="shared" si="50"/>
        <v>55.65701497314555</v>
      </c>
      <c r="M351" s="2">
        <f>SUMIF(A:A,A351,L:L)</f>
        <v>4398.2040029289055</v>
      </c>
      <c r="N351" s="3">
        <f t="shared" si="51"/>
        <v>0.012654486907856423</v>
      </c>
      <c r="O351" s="7">
        <f t="shared" si="52"/>
        <v>79.02335411000813</v>
      </c>
      <c r="P351" s="3">
        <f t="shared" si="53"/>
      </c>
      <c r="Q351" s="3">
        <f>IF(ISNUMBER(P351),SUMIF(A:A,A351,P:P),"")</f>
      </c>
      <c r="R351" s="3">
        <f t="shared" si="54"/>
      </c>
      <c r="S351" s="8">
        <f t="shared" si="55"/>
      </c>
    </row>
    <row r="352" spans="1:19" ht="15">
      <c r="A352" s="1">
        <v>36</v>
      </c>
      <c r="B352" s="5">
        <v>0.6895833333333333</v>
      </c>
      <c r="C352" s="1" t="s">
        <v>346</v>
      </c>
      <c r="D352" s="1">
        <v>8</v>
      </c>
      <c r="E352" s="1">
        <v>1</v>
      </c>
      <c r="F352" s="1" t="s">
        <v>371</v>
      </c>
      <c r="G352" s="2">
        <v>78.456</v>
      </c>
      <c r="H352" s="6">
        <f>1+_xlfn.COUNTIFS(A:A,A352,O:O,"&lt;"&amp;O352)</f>
        <v>1</v>
      </c>
      <c r="I352" s="2">
        <f>_xlfn.AVERAGEIF(A:A,A352,G:G)</f>
        <v>51.74598333333333</v>
      </c>
      <c r="J352" s="2">
        <f t="shared" si="48"/>
        <v>26.710016666666675</v>
      </c>
      <c r="K352" s="2">
        <f t="shared" si="49"/>
        <v>116.71001666666668</v>
      </c>
      <c r="L352" s="2">
        <f t="shared" si="50"/>
        <v>1099.4892139636058</v>
      </c>
      <c r="M352" s="2">
        <f>SUMIF(A:A,A352,L:L)</f>
        <v>3957.8238493530403</v>
      </c>
      <c r="N352" s="3">
        <f t="shared" si="51"/>
        <v>0.27780145246821236</v>
      </c>
      <c r="O352" s="7">
        <f t="shared" si="52"/>
        <v>3.599693202160006</v>
      </c>
      <c r="P352" s="3">
        <f t="shared" si="53"/>
        <v>0.27780145246821236</v>
      </c>
      <c r="Q352" s="3">
        <f>IF(ISNUMBER(P352),SUMIF(A:A,A352,P:P),"")</f>
        <v>0.8616470141019048</v>
      </c>
      <c r="R352" s="3">
        <f t="shared" si="54"/>
        <v>0.32240749160810933</v>
      </c>
      <c r="S352" s="8">
        <f t="shared" si="55"/>
        <v>3.101664899324094</v>
      </c>
    </row>
    <row r="353" spans="1:19" ht="15">
      <c r="A353" s="1">
        <v>36</v>
      </c>
      <c r="B353" s="5">
        <v>0.6895833333333333</v>
      </c>
      <c r="C353" s="1" t="s">
        <v>346</v>
      </c>
      <c r="D353" s="1">
        <v>8</v>
      </c>
      <c r="E353" s="1">
        <v>4</v>
      </c>
      <c r="F353" s="1" t="s">
        <v>374</v>
      </c>
      <c r="G353" s="2">
        <v>71.3687333333334</v>
      </c>
      <c r="H353" s="6">
        <f>1+_xlfn.COUNTIFS(A:A,A353,O:O,"&lt;"&amp;O353)</f>
        <v>2</v>
      </c>
      <c r="I353" s="2">
        <f>_xlfn.AVERAGEIF(A:A,A353,G:G)</f>
        <v>51.74598333333333</v>
      </c>
      <c r="J353" s="2">
        <f t="shared" si="48"/>
        <v>19.622750000000067</v>
      </c>
      <c r="K353" s="2">
        <f t="shared" si="49"/>
        <v>109.62275000000007</v>
      </c>
      <c r="L353" s="2">
        <f t="shared" si="50"/>
        <v>718.6432073542878</v>
      </c>
      <c r="M353" s="2">
        <f>SUMIF(A:A,A353,L:L)</f>
        <v>3957.8238493530403</v>
      </c>
      <c r="N353" s="3">
        <f t="shared" si="51"/>
        <v>0.18157533905197923</v>
      </c>
      <c r="O353" s="7">
        <f t="shared" si="52"/>
        <v>5.507355818367669</v>
      </c>
      <c r="P353" s="3">
        <f t="shared" si="53"/>
        <v>0.18157533905197923</v>
      </c>
      <c r="Q353" s="3">
        <f>IF(ISNUMBER(P353),SUMIF(A:A,A353,P:P),"")</f>
        <v>0.8616470141019048</v>
      </c>
      <c r="R353" s="3">
        <f t="shared" si="54"/>
        <v>0.21073053823697782</v>
      </c>
      <c r="S353" s="8">
        <f t="shared" si="55"/>
        <v>4.745396696493255</v>
      </c>
    </row>
    <row r="354" spans="1:19" ht="15">
      <c r="A354" s="1">
        <v>36</v>
      </c>
      <c r="B354" s="5">
        <v>0.6895833333333333</v>
      </c>
      <c r="C354" s="1" t="s">
        <v>346</v>
      </c>
      <c r="D354" s="1">
        <v>8</v>
      </c>
      <c r="E354" s="1">
        <v>2</v>
      </c>
      <c r="F354" s="1" t="s">
        <v>372</v>
      </c>
      <c r="G354" s="2">
        <v>61.7396999999999</v>
      </c>
      <c r="H354" s="6">
        <f>1+_xlfn.COUNTIFS(A:A,A354,O:O,"&lt;"&amp;O354)</f>
        <v>3</v>
      </c>
      <c r="I354" s="2">
        <f>_xlfn.AVERAGEIF(A:A,A354,G:G)</f>
        <v>51.74598333333333</v>
      </c>
      <c r="J354" s="2">
        <f t="shared" si="48"/>
        <v>9.993716666666572</v>
      </c>
      <c r="K354" s="2">
        <f t="shared" si="49"/>
        <v>99.99371666666657</v>
      </c>
      <c r="L354" s="2">
        <f t="shared" si="50"/>
        <v>403.27672950344913</v>
      </c>
      <c r="M354" s="2">
        <f>SUMIF(A:A,A354,L:L)</f>
        <v>3957.8238493530403</v>
      </c>
      <c r="N354" s="3">
        <f t="shared" si="51"/>
        <v>0.10189355182378068</v>
      </c>
      <c r="O354" s="7">
        <f t="shared" si="52"/>
        <v>9.814163723818806</v>
      </c>
      <c r="P354" s="3">
        <f t="shared" si="53"/>
        <v>0.10189355182378068</v>
      </c>
      <c r="Q354" s="3">
        <f>IF(ISNUMBER(P354),SUMIF(A:A,A354,P:P),"")</f>
        <v>0.8616470141019048</v>
      </c>
      <c r="R354" s="3">
        <f t="shared" si="54"/>
        <v>0.11825440134552591</v>
      </c>
      <c r="S354" s="8">
        <f t="shared" si="55"/>
        <v>8.456344868535707</v>
      </c>
    </row>
    <row r="355" spans="1:19" ht="15">
      <c r="A355" s="1">
        <v>36</v>
      </c>
      <c r="B355" s="5">
        <v>0.6895833333333333</v>
      </c>
      <c r="C355" s="1" t="s">
        <v>346</v>
      </c>
      <c r="D355" s="1">
        <v>8</v>
      </c>
      <c r="E355" s="1">
        <v>5</v>
      </c>
      <c r="F355" s="1" t="s">
        <v>375</v>
      </c>
      <c r="G355" s="2">
        <v>61.3404333333333</v>
      </c>
      <c r="H355" s="6">
        <f>1+_xlfn.COUNTIFS(A:A,A355,O:O,"&lt;"&amp;O355)</f>
        <v>4</v>
      </c>
      <c r="I355" s="2">
        <f>_xlfn.AVERAGEIF(A:A,A355,G:G)</f>
        <v>51.74598333333333</v>
      </c>
      <c r="J355" s="2">
        <f t="shared" si="48"/>
        <v>9.594449999999973</v>
      </c>
      <c r="K355" s="2">
        <f t="shared" si="49"/>
        <v>99.59444999999997</v>
      </c>
      <c r="L355" s="2">
        <f t="shared" si="50"/>
        <v>393.73063185880073</v>
      </c>
      <c r="M355" s="2">
        <f>SUMIF(A:A,A355,L:L)</f>
        <v>3957.8238493530403</v>
      </c>
      <c r="N355" s="3">
        <f t="shared" si="51"/>
        <v>0.09948159565594647</v>
      </c>
      <c r="O355" s="7">
        <f t="shared" si="52"/>
        <v>10.052110577904923</v>
      </c>
      <c r="P355" s="3">
        <f t="shared" si="53"/>
        <v>0.09948159565594647</v>
      </c>
      <c r="Q355" s="3">
        <f>IF(ISNUMBER(P355),SUMIF(A:A,A355,P:P),"")</f>
        <v>0.8616470141019048</v>
      </c>
      <c r="R355" s="3">
        <f t="shared" si="54"/>
        <v>0.11545516206498573</v>
      </c>
      <c r="S355" s="8">
        <f t="shared" si="55"/>
        <v>8.66137106487395</v>
      </c>
    </row>
    <row r="356" spans="1:19" ht="15">
      <c r="A356" s="1">
        <v>36</v>
      </c>
      <c r="B356" s="5">
        <v>0.6895833333333333</v>
      </c>
      <c r="C356" s="1" t="s">
        <v>346</v>
      </c>
      <c r="D356" s="1">
        <v>8</v>
      </c>
      <c r="E356" s="1">
        <v>3</v>
      </c>
      <c r="F356" s="1" t="s">
        <v>373</v>
      </c>
      <c r="G356" s="2">
        <v>58.0784999999999</v>
      </c>
      <c r="H356" s="6">
        <f>1+_xlfn.COUNTIFS(A:A,A356,O:O,"&lt;"&amp;O356)</f>
        <v>5</v>
      </c>
      <c r="I356" s="2">
        <f>_xlfn.AVERAGEIF(A:A,A356,G:G)</f>
        <v>51.74598333333333</v>
      </c>
      <c r="J356" s="2">
        <f t="shared" si="48"/>
        <v>6.332516666666571</v>
      </c>
      <c r="K356" s="2">
        <f t="shared" si="49"/>
        <v>96.33251666666658</v>
      </c>
      <c r="L356" s="2">
        <f t="shared" si="50"/>
        <v>323.743326605577</v>
      </c>
      <c r="M356" s="2">
        <f>SUMIF(A:A,A356,L:L)</f>
        <v>3957.8238493530403</v>
      </c>
      <c r="N356" s="3">
        <f t="shared" si="51"/>
        <v>0.08179831617784031</v>
      </c>
      <c r="O356" s="7">
        <f t="shared" si="52"/>
        <v>12.225190526243454</v>
      </c>
      <c r="P356" s="3">
        <f t="shared" si="53"/>
        <v>0.08179831617784031</v>
      </c>
      <c r="Q356" s="3">
        <f>IF(ISNUMBER(P356),SUMIF(A:A,A356,P:P),"")</f>
        <v>0.8616470141019048</v>
      </c>
      <c r="R356" s="3">
        <f t="shared" si="54"/>
        <v>0.09493251277972423</v>
      </c>
      <c r="S356" s="8">
        <f t="shared" si="55"/>
        <v>10.533798913764567</v>
      </c>
    </row>
    <row r="357" spans="1:19" ht="15">
      <c r="A357" s="1">
        <v>36</v>
      </c>
      <c r="B357" s="5">
        <v>0.6895833333333333</v>
      </c>
      <c r="C357" s="1" t="s">
        <v>346</v>
      </c>
      <c r="D357" s="1">
        <v>8</v>
      </c>
      <c r="E357" s="1">
        <v>9</v>
      </c>
      <c r="F357" s="1" t="s">
        <v>378</v>
      </c>
      <c r="G357" s="2">
        <v>53.6424</v>
      </c>
      <c r="H357" s="6">
        <f>1+_xlfn.COUNTIFS(A:A,A357,O:O,"&lt;"&amp;O357)</f>
        <v>6</v>
      </c>
      <c r="I357" s="2">
        <f>_xlfn.AVERAGEIF(A:A,A357,G:G)</f>
        <v>51.74598333333333</v>
      </c>
      <c r="J357" s="2">
        <f t="shared" si="48"/>
        <v>1.8964166666666742</v>
      </c>
      <c r="K357" s="2">
        <f t="shared" si="49"/>
        <v>91.89641666666668</v>
      </c>
      <c r="L357" s="2">
        <f t="shared" si="50"/>
        <v>248.08836669063612</v>
      </c>
      <c r="M357" s="2">
        <f>SUMIF(A:A,A357,L:L)</f>
        <v>3957.8238493530403</v>
      </c>
      <c r="N357" s="3">
        <f t="shared" si="51"/>
        <v>0.06268302383674541</v>
      </c>
      <c r="O357" s="7">
        <f t="shared" si="52"/>
        <v>15.953282703853704</v>
      </c>
      <c r="P357" s="3">
        <f t="shared" si="53"/>
        <v>0.06268302383674541</v>
      </c>
      <c r="Q357" s="3">
        <f>IF(ISNUMBER(P357),SUMIF(A:A,A357,P:P),"")</f>
        <v>0.8616470141019048</v>
      </c>
      <c r="R357" s="3">
        <f t="shared" si="54"/>
        <v>0.07274791511008712</v>
      </c>
      <c r="S357" s="8">
        <f t="shared" si="55"/>
        <v>13.746098406899106</v>
      </c>
    </row>
    <row r="358" spans="1:19" ht="15">
      <c r="A358" s="1">
        <v>36</v>
      </c>
      <c r="B358" s="5">
        <v>0.6895833333333333</v>
      </c>
      <c r="C358" s="1" t="s">
        <v>346</v>
      </c>
      <c r="D358" s="1">
        <v>8</v>
      </c>
      <c r="E358" s="1">
        <v>6</v>
      </c>
      <c r="F358" s="1" t="s">
        <v>376</v>
      </c>
      <c r="G358" s="2">
        <v>51.8861</v>
      </c>
      <c r="H358" s="6">
        <f>1+_xlfn.COUNTIFS(A:A,A358,O:O,"&lt;"&amp;O358)</f>
        <v>7</v>
      </c>
      <c r="I358" s="2">
        <f>_xlfn.AVERAGEIF(A:A,A358,G:G)</f>
        <v>51.74598333333333</v>
      </c>
      <c r="J358" s="2">
        <f t="shared" si="48"/>
        <v>0.1401166666666711</v>
      </c>
      <c r="K358" s="2">
        <f t="shared" si="49"/>
        <v>90.14011666666667</v>
      </c>
      <c r="L358" s="2">
        <f t="shared" si="50"/>
        <v>223.27562615999756</v>
      </c>
      <c r="M358" s="2">
        <f>SUMIF(A:A,A358,L:L)</f>
        <v>3957.8238493530403</v>
      </c>
      <c r="N358" s="3">
        <f t="shared" si="51"/>
        <v>0.05641373508740036</v>
      </c>
      <c r="O358" s="7">
        <f t="shared" si="52"/>
        <v>17.726179598828647</v>
      </c>
      <c r="P358" s="3">
        <f t="shared" si="53"/>
        <v>0.05641373508740036</v>
      </c>
      <c r="Q358" s="3">
        <f>IF(ISNUMBER(P358),SUMIF(A:A,A358,P:P),"")</f>
        <v>0.8616470141019048</v>
      </c>
      <c r="R358" s="3">
        <f t="shared" si="54"/>
        <v>0.0654719788545898</v>
      </c>
      <c r="S358" s="8">
        <f t="shared" si="55"/>
        <v>15.273709722764805</v>
      </c>
    </row>
    <row r="359" spans="1:19" ht="15">
      <c r="A359" s="1">
        <v>36</v>
      </c>
      <c r="B359" s="5">
        <v>0.6895833333333333</v>
      </c>
      <c r="C359" s="1" t="s">
        <v>346</v>
      </c>
      <c r="D359" s="1">
        <v>8</v>
      </c>
      <c r="E359" s="1">
        <v>8</v>
      </c>
      <c r="F359" s="1" t="s">
        <v>377</v>
      </c>
      <c r="G359" s="2">
        <v>43.7603333333334</v>
      </c>
      <c r="H359" s="6">
        <f>1+_xlfn.COUNTIFS(A:A,A359,O:O,"&lt;"&amp;O359)</f>
        <v>10</v>
      </c>
      <c r="I359" s="2">
        <f>_xlfn.AVERAGEIF(A:A,A359,G:G)</f>
        <v>51.74598333333333</v>
      </c>
      <c r="J359" s="2">
        <f t="shared" si="48"/>
        <v>-7.985649999999929</v>
      </c>
      <c r="K359" s="2">
        <f t="shared" si="49"/>
        <v>82.01435000000006</v>
      </c>
      <c r="L359" s="2">
        <f t="shared" si="50"/>
        <v>137.1206232324576</v>
      </c>
      <c r="M359" s="2">
        <f>SUMIF(A:A,A359,L:L)</f>
        <v>3957.8238493530403</v>
      </c>
      <c r="N359" s="3">
        <f t="shared" si="51"/>
        <v>0.03464545883083499</v>
      </c>
      <c r="O359" s="7">
        <f t="shared" si="52"/>
        <v>28.86381170134727</v>
      </c>
      <c r="P359" s="3">
        <f t="shared" si="53"/>
      </c>
      <c r="Q359" s="3">
        <f>IF(ISNUMBER(P359),SUMIF(A:A,A359,P:P),"")</f>
      </c>
      <c r="R359" s="3">
        <f t="shared" si="54"/>
      </c>
      <c r="S359" s="8">
        <f t="shared" si="55"/>
      </c>
    </row>
    <row r="360" spans="1:19" ht="15">
      <c r="A360" s="1">
        <v>36</v>
      </c>
      <c r="B360" s="5">
        <v>0.6895833333333333</v>
      </c>
      <c r="C360" s="1" t="s">
        <v>346</v>
      </c>
      <c r="D360" s="1">
        <v>8</v>
      </c>
      <c r="E360" s="1">
        <v>10</v>
      </c>
      <c r="F360" s="1" t="s">
        <v>379</v>
      </c>
      <c r="G360" s="2">
        <v>46.7795333333333</v>
      </c>
      <c r="H360" s="6">
        <f>1+_xlfn.COUNTIFS(A:A,A360,O:O,"&lt;"&amp;O360)</f>
        <v>8</v>
      </c>
      <c r="I360" s="2">
        <f>_xlfn.AVERAGEIF(A:A,A360,G:G)</f>
        <v>51.74598333333333</v>
      </c>
      <c r="J360" s="2">
        <f t="shared" si="48"/>
        <v>-4.96645000000003</v>
      </c>
      <c r="K360" s="2">
        <f t="shared" si="49"/>
        <v>85.03354999999996</v>
      </c>
      <c r="L360" s="2">
        <f t="shared" si="50"/>
        <v>164.3524159446406</v>
      </c>
      <c r="M360" s="2">
        <f>SUMIF(A:A,A360,L:L)</f>
        <v>3957.8238493530403</v>
      </c>
      <c r="N360" s="3">
        <f t="shared" si="51"/>
        <v>0.041525955221960224</v>
      </c>
      <c r="O360" s="7">
        <f t="shared" si="52"/>
        <v>24.081324430826548</v>
      </c>
      <c r="P360" s="3">
        <f t="shared" si="53"/>
      </c>
      <c r="Q360" s="3">
        <f>IF(ISNUMBER(P360),SUMIF(A:A,A360,P:P),"")</f>
      </c>
      <c r="R360" s="3">
        <f t="shared" si="54"/>
      </c>
      <c r="S360" s="8">
        <f t="shared" si="55"/>
      </c>
    </row>
    <row r="361" spans="1:19" ht="15">
      <c r="A361" s="1">
        <v>36</v>
      </c>
      <c r="B361" s="5">
        <v>0.6895833333333333</v>
      </c>
      <c r="C361" s="1" t="s">
        <v>346</v>
      </c>
      <c r="D361" s="1">
        <v>8</v>
      </c>
      <c r="E361" s="1">
        <v>11</v>
      </c>
      <c r="F361" s="1" t="s">
        <v>380</v>
      </c>
      <c r="G361" s="2">
        <v>26.498133333333403</v>
      </c>
      <c r="H361" s="6">
        <f>1+_xlfn.COUNTIFS(A:A,A361,O:O,"&lt;"&amp;O361)</f>
        <v>11</v>
      </c>
      <c r="I361" s="2">
        <f>_xlfn.AVERAGEIF(A:A,A361,G:G)</f>
        <v>51.74598333333333</v>
      </c>
      <c r="J361" s="2">
        <f t="shared" si="48"/>
        <v>-25.247849999999925</v>
      </c>
      <c r="K361" s="2">
        <f t="shared" si="49"/>
        <v>64.75215000000007</v>
      </c>
      <c r="L361" s="2">
        <f t="shared" si="50"/>
        <v>48.6732209000186</v>
      </c>
      <c r="M361" s="2">
        <f>SUMIF(A:A,A361,L:L)</f>
        <v>3957.8238493530403</v>
      </c>
      <c r="N361" s="3">
        <f t="shared" si="51"/>
        <v>0.012297975542285667</v>
      </c>
      <c r="O361" s="7">
        <f t="shared" si="52"/>
        <v>81.31419651645712</v>
      </c>
      <c r="P361" s="3">
        <f t="shared" si="53"/>
      </c>
      <c r="Q361" s="3">
        <f>IF(ISNUMBER(P361),SUMIF(A:A,A361,P:P),"")</f>
      </c>
      <c r="R361" s="3">
        <f t="shared" si="54"/>
      </c>
      <c r="S361" s="8">
        <f t="shared" si="55"/>
      </c>
    </row>
    <row r="362" spans="1:19" ht="15">
      <c r="A362" s="1">
        <v>36</v>
      </c>
      <c r="B362" s="5">
        <v>0.6895833333333333</v>
      </c>
      <c r="C362" s="1" t="s">
        <v>346</v>
      </c>
      <c r="D362" s="1">
        <v>8</v>
      </c>
      <c r="E362" s="1">
        <v>12</v>
      </c>
      <c r="F362" s="1" t="s">
        <v>381</v>
      </c>
      <c r="G362" s="2">
        <v>46.6333</v>
      </c>
      <c r="H362" s="6">
        <f>1+_xlfn.COUNTIFS(A:A,A362,O:O,"&lt;"&amp;O362)</f>
        <v>9</v>
      </c>
      <c r="I362" s="2">
        <f>_xlfn.AVERAGEIF(A:A,A362,G:G)</f>
        <v>51.74598333333333</v>
      </c>
      <c r="J362" s="2">
        <f t="shared" si="48"/>
        <v>-5.1126833333333295</v>
      </c>
      <c r="K362" s="2">
        <f t="shared" si="49"/>
        <v>84.88731666666666</v>
      </c>
      <c r="L362" s="2">
        <f t="shared" si="50"/>
        <v>162.91669556295952</v>
      </c>
      <c r="M362" s="2">
        <f>SUMIF(A:A,A362,L:L)</f>
        <v>3957.8238493530403</v>
      </c>
      <c r="N362" s="3">
        <f t="shared" si="51"/>
        <v>0.04116320022418139</v>
      </c>
      <c r="O362" s="7">
        <f t="shared" si="52"/>
        <v>24.293543615507044</v>
      </c>
      <c r="P362" s="3">
        <f t="shared" si="53"/>
      </c>
      <c r="Q362" s="3">
        <f>IF(ISNUMBER(P362),SUMIF(A:A,A362,P:P),"")</f>
      </c>
      <c r="R362" s="3">
        <f t="shared" si="54"/>
      </c>
      <c r="S362" s="8">
        <f t="shared" si="55"/>
      </c>
    </row>
    <row r="363" spans="1:19" ht="15">
      <c r="A363" s="1">
        <v>36</v>
      </c>
      <c r="B363" s="5">
        <v>0.6895833333333333</v>
      </c>
      <c r="C363" s="1" t="s">
        <v>346</v>
      </c>
      <c r="D363" s="1">
        <v>8</v>
      </c>
      <c r="E363" s="1">
        <v>13</v>
      </c>
      <c r="F363" s="1" t="s">
        <v>382</v>
      </c>
      <c r="G363" s="2">
        <v>20.7686333333333</v>
      </c>
      <c r="H363" s="6">
        <f>1+_xlfn.COUNTIFS(A:A,A363,O:O,"&lt;"&amp;O363)</f>
        <v>12</v>
      </c>
      <c r="I363" s="2">
        <f>_xlfn.AVERAGEIF(A:A,A363,G:G)</f>
        <v>51.74598333333333</v>
      </c>
      <c r="J363" s="2">
        <f t="shared" si="48"/>
        <v>-30.977350000000026</v>
      </c>
      <c r="K363" s="2">
        <f t="shared" si="49"/>
        <v>59.02264999999997</v>
      </c>
      <c r="L363" s="2">
        <f t="shared" si="50"/>
        <v>34.51379157660984</v>
      </c>
      <c r="M363" s="2">
        <f>SUMIF(A:A,A363,L:L)</f>
        <v>3957.8238493530403</v>
      </c>
      <c r="N363" s="3">
        <f t="shared" si="51"/>
        <v>0.008720396078832965</v>
      </c>
      <c r="O363" s="7">
        <f t="shared" si="52"/>
        <v>114.67369038744721</v>
      </c>
      <c r="P363" s="3">
        <f t="shared" si="53"/>
      </c>
      <c r="Q363" s="3">
        <f>IF(ISNUMBER(P363),SUMIF(A:A,A363,P:P),"")</f>
      </c>
      <c r="R363" s="3">
        <f t="shared" si="54"/>
      </c>
      <c r="S363" s="8">
        <f t="shared" si="55"/>
      </c>
    </row>
    <row r="364" spans="1:19" ht="15">
      <c r="A364" s="1">
        <v>32</v>
      </c>
      <c r="B364" s="5">
        <v>0.6923611111111111</v>
      </c>
      <c r="C364" s="1" t="s">
        <v>299</v>
      </c>
      <c r="D364" s="1">
        <v>7</v>
      </c>
      <c r="E364" s="1">
        <v>4</v>
      </c>
      <c r="F364" s="1" t="s">
        <v>337</v>
      </c>
      <c r="G364" s="2">
        <v>65.2742999999999</v>
      </c>
      <c r="H364" s="6">
        <f>1+_xlfn.COUNTIFS(A:A,A364,O:O,"&lt;"&amp;O364)</f>
        <v>1</v>
      </c>
      <c r="I364" s="2">
        <f>_xlfn.AVERAGEIF(A:A,A364,G:G)</f>
        <v>49.723383333333295</v>
      </c>
      <c r="J364" s="2">
        <f t="shared" si="48"/>
        <v>15.550916666666602</v>
      </c>
      <c r="K364" s="2">
        <f t="shared" si="49"/>
        <v>105.55091666666661</v>
      </c>
      <c r="L364" s="2">
        <f t="shared" si="50"/>
        <v>562.8735485601597</v>
      </c>
      <c r="M364" s="2">
        <f>SUMIF(A:A,A364,L:L)</f>
        <v>3125.637323213666</v>
      </c>
      <c r="N364" s="3">
        <f t="shared" si="51"/>
        <v>0.1800828088338265</v>
      </c>
      <c r="O364" s="7">
        <f t="shared" si="52"/>
        <v>5.55300090261676</v>
      </c>
      <c r="P364" s="3">
        <f t="shared" si="53"/>
        <v>0.1800828088338265</v>
      </c>
      <c r="Q364" s="3">
        <f>IF(ISNUMBER(P364),SUMIF(A:A,A364,P:P),"")</f>
        <v>0.9497624985159171</v>
      </c>
      <c r="R364" s="3">
        <f t="shared" si="54"/>
        <v>0.1896082537636734</v>
      </c>
      <c r="S364" s="8">
        <f t="shared" si="55"/>
        <v>5.274032011530437</v>
      </c>
    </row>
    <row r="365" spans="1:19" ht="15">
      <c r="A365" s="1">
        <v>32</v>
      </c>
      <c r="B365" s="5">
        <v>0.6923611111111111</v>
      </c>
      <c r="C365" s="1" t="s">
        <v>299</v>
      </c>
      <c r="D365" s="1">
        <v>7</v>
      </c>
      <c r="E365" s="1">
        <v>3</v>
      </c>
      <c r="F365" s="1" t="s">
        <v>336</v>
      </c>
      <c r="G365" s="2">
        <v>62.245933333333305</v>
      </c>
      <c r="H365" s="6">
        <f>1+_xlfn.COUNTIFS(A:A,A365,O:O,"&lt;"&amp;O365)</f>
        <v>2</v>
      </c>
      <c r="I365" s="2">
        <f>_xlfn.AVERAGEIF(A:A,A365,G:G)</f>
        <v>49.723383333333295</v>
      </c>
      <c r="J365" s="2">
        <f t="shared" si="48"/>
        <v>12.52255000000001</v>
      </c>
      <c r="K365" s="2">
        <f t="shared" si="49"/>
        <v>102.52255000000001</v>
      </c>
      <c r="L365" s="2">
        <f t="shared" si="50"/>
        <v>469.35199061942</v>
      </c>
      <c r="M365" s="2">
        <f>SUMIF(A:A,A365,L:L)</f>
        <v>3125.637323213666</v>
      </c>
      <c r="N365" s="3">
        <f t="shared" si="51"/>
        <v>0.15016201244258545</v>
      </c>
      <c r="O365" s="7">
        <f t="shared" si="52"/>
        <v>6.65947388246645</v>
      </c>
      <c r="P365" s="3">
        <f t="shared" si="53"/>
        <v>0.15016201244258545</v>
      </c>
      <c r="Q365" s="3">
        <f>IF(ISNUMBER(P365),SUMIF(A:A,A365,P:P),"")</f>
        <v>0.9497624985159171</v>
      </c>
      <c r="R365" s="3">
        <f t="shared" si="54"/>
        <v>0.15810480270301902</v>
      </c>
      <c r="S365" s="8">
        <f t="shared" si="55"/>
        <v>6.3249185534128305</v>
      </c>
    </row>
    <row r="366" spans="1:19" ht="15">
      <c r="A366" s="1">
        <v>32</v>
      </c>
      <c r="B366" s="5">
        <v>0.6923611111111111</v>
      </c>
      <c r="C366" s="1" t="s">
        <v>299</v>
      </c>
      <c r="D366" s="1">
        <v>7</v>
      </c>
      <c r="E366" s="1">
        <v>8</v>
      </c>
      <c r="F366" s="1" t="s">
        <v>340</v>
      </c>
      <c r="G366" s="2">
        <v>57.379733333333306</v>
      </c>
      <c r="H366" s="6">
        <f>1+_xlfn.COUNTIFS(A:A,A366,O:O,"&lt;"&amp;O366)</f>
        <v>3</v>
      </c>
      <c r="I366" s="2">
        <f>_xlfn.AVERAGEIF(A:A,A366,G:G)</f>
        <v>49.723383333333295</v>
      </c>
      <c r="J366" s="2">
        <f t="shared" si="48"/>
        <v>7.65635000000001</v>
      </c>
      <c r="K366" s="2">
        <f t="shared" si="49"/>
        <v>97.65635</v>
      </c>
      <c r="L366" s="2">
        <f t="shared" si="50"/>
        <v>350.5071129528102</v>
      </c>
      <c r="M366" s="2">
        <f>SUMIF(A:A,A366,L:L)</f>
        <v>3125.637323213666</v>
      </c>
      <c r="N366" s="3">
        <f t="shared" si="51"/>
        <v>0.1121394060499737</v>
      </c>
      <c r="O366" s="7">
        <f t="shared" si="52"/>
        <v>8.917471879192592</v>
      </c>
      <c r="P366" s="3">
        <f t="shared" si="53"/>
        <v>0.1121394060499737</v>
      </c>
      <c r="Q366" s="3">
        <f>IF(ISNUMBER(P366),SUMIF(A:A,A366,P:P),"")</f>
        <v>0.9497624985159171</v>
      </c>
      <c r="R366" s="3">
        <f t="shared" si="54"/>
        <v>0.11807099798655017</v>
      </c>
      <c r="S366" s="8">
        <f t="shared" si="55"/>
        <v>8.469480372427386</v>
      </c>
    </row>
    <row r="367" spans="1:19" ht="15">
      <c r="A367" s="1">
        <v>32</v>
      </c>
      <c r="B367" s="5">
        <v>0.6923611111111111</v>
      </c>
      <c r="C367" s="1" t="s">
        <v>299</v>
      </c>
      <c r="D367" s="1">
        <v>7</v>
      </c>
      <c r="E367" s="1">
        <v>1</v>
      </c>
      <c r="F367" s="1" t="s">
        <v>334</v>
      </c>
      <c r="G367" s="2">
        <v>57.1253666666667</v>
      </c>
      <c r="H367" s="6">
        <f>1+_xlfn.COUNTIFS(A:A,A367,O:O,"&lt;"&amp;O367)</f>
        <v>4</v>
      </c>
      <c r="I367" s="2">
        <f>_xlfn.AVERAGEIF(A:A,A367,G:G)</f>
        <v>49.723383333333295</v>
      </c>
      <c r="J367" s="2">
        <f t="shared" si="48"/>
        <v>7.401983333333405</v>
      </c>
      <c r="K367" s="2">
        <f t="shared" si="49"/>
        <v>97.4019833333334</v>
      </c>
      <c r="L367" s="2">
        <f t="shared" si="50"/>
        <v>345.19828808520543</v>
      </c>
      <c r="M367" s="2">
        <f>SUMIF(A:A,A367,L:L)</f>
        <v>3125.637323213666</v>
      </c>
      <c r="N367" s="3">
        <f t="shared" si="51"/>
        <v>0.11044092848567766</v>
      </c>
      <c r="O367" s="7">
        <f t="shared" si="52"/>
        <v>9.05461420608831</v>
      </c>
      <c r="P367" s="3">
        <f t="shared" si="53"/>
        <v>0.11044092848567766</v>
      </c>
      <c r="Q367" s="3">
        <f>IF(ISNUMBER(P367),SUMIF(A:A,A367,P:P),"")</f>
        <v>0.9497624985159171</v>
      </c>
      <c r="R367" s="3">
        <f t="shared" si="54"/>
        <v>0.11628267978389419</v>
      </c>
      <c r="S367" s="8">
        <f t="shared" si="55"/>
        <v>8.59973301147215</v>
      </c>
    </row>
    <row r="368" spans="1:19" ht="15">
      <c r="A368" s="1">
        <v>32</v>
      </c>
      <c r="B368" s="5">
        <v>0.6923611111111111</v>
      </c>
      <c r="C368" s="1" t="s">
        <v>299</v>
      </c>
      <c r="D368" s="1">
        <v>7</v>
      </c>
      <c r="E368" s="1">
        <v>11</v>
      </c>
      <c r="F368" s="1" t="s">
        <v>342</v>
      </c>
      <c r="G368" s="2">
        <v>53.470999999999904</v>
      </c>
      <c r="H368" s="6">
        <f>1+_xlfn.COUNTIFS(A:A,A368,O:O,"&lt;"&amp;O368)</f>
        <v>5</v>
      </c>
      <c r="I368" s="2">
        <f>_xlfn.AVERAGEIF(A:A,A368,G:G)</f>
        <v>49.723383333333295</v>
      </c>
      <c r="J368" s="2">
        <f t="shared" si="48"/>
        <v>3.747616666666609</v>
      </c>
      <c r="K368" s="2">
        <f t="shared" si="49"/>
        <v>93.7476166666666</v>
      </c>
      <c r="L368" s="2">
        <f t="shared" si="50"/>
        <v>277.2326374212814</v>
      </c>
      <c r="M368" s="2">
        <f>SUMIF(A:A,A368,L:L)</f>
        <v>3125.637323213666</v>
      </c>
      <c r="N368" s="3">
        <f t="shared" si="51"/>
        <v>0.08869635493610019</v>
      </c>
      <c r="O368" s="7">
        <f t="shared" si="52"/>
        <v>11.274420473315203</v>
      </c>
      <c r="P368" s="3">
        <f t="shared" si="53"/>
        <v>0.08869635493610019</v>
      </c>
      <c r="Q368" s="3">
        <f>IF(ISNUMBER(P368),SUMIF(A:A,A368,P:P),"")</f>
        <v>0.9497624985159171</v>
      </c>
      <c r="R368" s="3">
        <f t="shared" si="54"/>
        <v>0.09338793127197129</v>
      </c>
      <c r="S368" s="8">
        <f t="shared" si="55"/>
        <v>10.708021758054855</v>
      </c>
    </row>
    <row r="369" spans="1:19" ht="15">
      <c r="A369" s="1">
        <v>32</v>
      </c>
      <c r="B369" s="5">
        <v>0.6923611111111111</v>
      </c>
      <c r="C369" s="1" t="s">
        <v>299</v>
      </c>
      <c r="D369" s="1">
        <v>7</v>
      </c>
      <c r="E369" s="1">
        <v>5</v>
      </c>
      <c r="F369" s="1" t="s">
        <v>338</v>
      </c>
      <c r="G369" s="2">
        <v>50.3067333333333</v>
      </c>
      <c r="H369" s="6">
        <f>1+_xlfn.COUNTIFS(A:A,A369,O:O,"&lt;"&amp;O369)</f>
        <v>6</v>
      </c>
      <c r="I369" s="2">
        <f>_xlfn.AVERAGEIF(A:A,A369,G:G)</f>
        <v>49.723383333333295</v>
      </c>
      <c r="J369" s="2">
        <f t="shared" si="48"/>
        <v>0.5833500000000029</v>
      </c>
      <c r="K369" s="2">
        <f t="shared" si="49"/>
        <v>90.58335</v>
      </c>
      <c r="L369" s="2">
        <f t="shared" si="50"/>
        <v>229.29307756871128</v>
      </c>
      <c r="M369" s="2">
        <f>SUMIF(A:A,A369,L:L)</f>
        <v>3125.637323213666</v>
      </c>
      <c r="N369" s="3">
        <f t="shared" si="51"/>
        <v>0.07335882377196613</v>
      </c>
      <c r="O369" s="7">
        <f t="shared" si="52"/>
        <v>13.631625325788649</v>
      </c>
      <c r="P369" s="3">
        <f t="shared" si="53"/>
        <v>0.07335882377196613</v>
      </c>
      <c r="Q369" s="3">
        <f>IF(ISNUMBER(P369),SUMIF(A:A,A369,P:P),"")</f>
        <v>0.9497624985159171</v>
      </c>
      <c r="R369" s="3">
        <f t="shared" si="54"/>
        <v>0.07723912439856849</v>
      </c>
      <c r="S369" s="8">
        <f t="shared" si="55"/>
        <v>12.946806528253878</v>
      </c>
    </row>
    <row r="370" spans="1:19" ht="15">
      <c r="A370" s="1">
        <v>32</v>
      </c>
      <c r="B370" s="5">
        <v>0.6923611111111111</v>
      </c>
      <c r="C370" s="1" t="s">
        <v>299</v>
      </c>
      <c r="D370" s="1">
        <v>7</v>
      </c>
      <c r="E370" s="1">
        <v>13</v>
      </c>
      <c r="F370" s="1" t="s">
        <v>344</v>
      </c>
      <c r="G370" s="2">
        <v>47.990133333333304</v>
      </c>
      <c r="H370" s="6">
        <f>1+_xlfn.COUNTIFS(A:A,A370,O:O,"&lt;"&amp;O370)</f>
        <v>7</v>
      </c>
      <c r="I370" s="2">
        <f>_xlfn.AVERAGEIF(A:A,A370,G:G)</f>
        <v>49.723383333333295</v>
      </c>
      <c r="J370" s="2">
        <f t="shared" si="48"/>
        <v>-1.733249999999991</v>
      </c>
      <c r="K370" s="2">
        <f t="shared" si="49"/>
        <v>88.26675</v>
      </c>
      <c r="L370" s="2">
        <f t="shared" si="50"/>
        <v>199.53806098239227</v>
      </c>
      <c r="M370" s="2">
        <f>SUMIF(A:A,A370,L:L)</f>
        <v>3125.637323213666</v>
      </c>
      <c r="N370" s="3">
        <f t="shared" si="51"/>
        <v>0.06383915993722347</v>
      </c>
      <c r="O370" s="7">
        <f t="shared" si="52"/>
        <v>15.664366526491804</v>
      </c>
      <c r="P370" s="3">
        <f t="shared" si="53"/>
        <v>0.06383915993722347</v>
      </c>
      <c r="Q370" s="3">
        <f>IF(ISNUMBER(P370),SUMIF(A:A,A370,P:P),"")</f>
        <v>0.9497624985159171</v>
      </c>
      <c r="R370" s="3">
        <f t="shared" si="54"/>
        <v>0.06721591980834943</v>
      </c>
      <c r="S370" s="8">
        <f t="shared" si="55"/>
        <v>14.877427889869953</v>
      </c>
    </row>
    <row r="371" spans="1:19" ht="15">
      <c r="A371" s="1">
        <v>32</v>
      </c>
      <c r="B371" s="5">
        <v>0.6923611111111111</v>
      </c>
      <c r="C371" s="1" t="s">
        <v>299</v>
      </c>
      <c r="D371" s="1">
        <v>7</v>
      </c>
      <c r="E371" s="1">
        <v>6</v>
      </c>
      <c r="F371" s="1" t="s">
        <v>339</v>
      </c>
      <c r="G371" s="2">
        <v>47.8950666666666</v>
      </c>
      <c r="H371" s="6">
        <f>1+_xlfn.COUNTIFS(A:A,A371,O:O,"&lt;"&amp;O371)</f>
        <v>8</v>
      </c>
      <c r="I371" s="2">
        <f>_xlfn.AVERAGEIF(A:A,A371,G:G)</f>
        <v>49.723383333333295</v>
      </c>
      <c r="J371" s="2">
        <f t="shared" si="48"/>
        <v>-1.8283166666666943</v>
      </c>
      <c r="K371" s="2">
        <f t="shared" si="49"/>
        <v>88.1716833333333</v>
      </c>
      <c r="L371" s="2">
        <f t="shared" si="50"/>
        <v>198.40313576638687</v>
      </c>
      <c r="M371" s="2">
        <f>SUMIF(A:A,A371,L:L)</f>
        <v>3125.637323213666</v>
      </c>
      <c r="N371" s="3">
        <f t="shared" si="51"/>
        <v>0.0634760579203719</v>
      </c>
      <c r="O371" s="7">
        <f t="shared" si="52"/>
        <v>15.753971383264831</v>
      </c>
      <c r="P371" s="3">
        <f t="shared" si="53"/>
        <v>0.0634760579203719</v>
      </c>
      <c r="Q371" s="3">
        <f>IF(ISNUMBER(P371),SUMIF(A:A,A371,P:P),"")</f>
        <v>0.9497624985159171</v>
      </c>
      <c r="R371" s="3">
        <f t="shared" si="54"/>
        <v>0.066833611581378</v>
      </c>
      <c r="S371" s="8">
        <f t="shared" si="55"/>
        <v>14.962531222517866</v>
      </c>
    </row>
    <row r="372" spans="1:19" ht="15">
      <c r="A372" s="1">
        <v>32</v>
      </c>
      <c r="B372" s="5">
        <v>0.6923611111111111</v>
      </c>
      <c r="C372" s="1" t="s">
        <v>299</v>
      </c>
      <c r="D372" s="1">
        <v>7</v>
      </c>
      <c r="E372" s="1">
        <v>2</v>
      </c>
      <c r="F372" s="1" t="s">
        <v>335</v>
      </c>
      <c r="G372" s="2">
        <v>46.641966666666704</v>
      </c>
      <c r="H372" s="6">
        <f>1+_xlfn.COUNTIFS(A:A,A372,O:O,"&lt;"&amp;O372)</f>
        <v>9</v>
      </c>
      <c r="I372" s="2">
        <f>_xlfn.AVERAGEIF(A:A,A372,G:G)</f>
        <v>49.723383333333295</v>
      </c>
      <c r="J372" s="2">
        <f t="shared" si="48"/>
        <v>-3.081416666666591</v>
      </c>
      <c r="K372" s="2">
        <f t="shared" si="49"/>
        <v>86.9185833333334</v>
      </c>
      <c r="L372" s="2">
        <f t="shared" si="50"/>
        <v>184.0329835558847</v>
      </c>
      <c r="M372" s="2">
        <f>SUMIF(A:A,A372,L:L)</f>
        <v>3125.637323213666</v>
      </c>
      <c r="N372" s="3">
        <f t="shared" si="51"/>
        <v>0.058878546845181866</v>
      </c>
      <c r="O372" s="7">
        <f t="shared" si="52"/>
        <v>16.984114819094447</v>
      </c>
      <c r="P372" s="3">
        <f t="shared" si="53"/>
        <v>0.058878546845181866</v>
      </c>
      <c r="Q372" s="3">
        <f>IF(ISNUMBER(P372),SUMIF(A:A,A372,P:P),"")</f>
        <v>0.9497624985159171</v>
      </c>
      <c r="R372" s="3">
        <f t="shared" si="54"/>
        <v>0.06199291605762967</v>
      </c>
      <c r="S372" s="8">
        <f t="shared" si="55"/>
        <v>16.130875325664356</v>
      </c>
    </row>
    <row r="373" spans="1:19" ht="15">
      <c r="A373" s="1">
        <v>32</v>
      </c>
      <c r="B373" s="5">
        <v>0.6923611111111111</v>
      </c>
      <c r="C373" s="1" t="s">
        <v>299</v>
      </c>
      <c r="D373" s="1">
        <v>7</v>
      </c>
      <c r="E373" s="1">
        <v>10</v>
      </c>
      <c r="F373" s="1" t="s">
        <v>341</v>
      </c>
      <c r="G373" s="2">
        <v>43.4747</v>
      </c>
      <c r="H373" s="6">
        <f>1+_xlfn.COUNTIFS(A:A,A373,O:O,"&lt;"&amp;O373)</f>
        <v>10</v>
      </c>
      <c r="I373" s="2">
        <f>_xlfn.AVERAGEIF(A:A,A373,G:G)</f>
        <v>49.723383333333295</v>
      </c>
      <c r="J373" s="2">
        <f t="shared" si="48"/>
        <v>-6.248683333333297</v>
      </c>
      <c r="K373" s="2">
        <f t="shared" si="49"/>
        <v>83.7513166666667</v>
      </c>
      <c r="L373" s="2">
        <f t="shared" si="50"/>
        <v>152.1822780377625</v>
      </c>
      <c r="M373" s="2">
        <f>SUMIF(A:A,A373,L:L)</f>
        <v>3125.637323213666</v>
      </c>
      <c r="N373" s="3">
        <f t="shared" si="51"/>
        <v>0.04868839929301018</v>
      </c>
      <c r="O373" s="7">
        <f t="shared" si="52"/>
        <v>20.538773394087784</v>
      </c>
      <c r="P373" s="3">
        <f t="shared" si="53"/>
        <v>0.04868839929301018</v>
      </c>
      <c r="Q373" s="3">
        <f>IF(ISNUMBER(P373),SUMIF(A:A,A373,P:P),"")</f>
        <v>0.9497624985159171</v>
      </c>
      <c r="R373" s="3">
        <f t="shared" si="54"/>
        <v>0.051263762644966356</v>
      </c>
      <c r="S373" s="8">
        <f t="shared" si="55"/>
        <v>19.506956735221056</v>
      </c>
    </row>
    <row r="374" spans="1:19" ht="15">
      <c r="A374" s="1">
        <v>32</v>
      </c>
      <c r="B374" s="5">
        <v>0.6923611111111111</v>
      </c>
      <c r="C374" s="1" t="s">
        <v>299</v>
      </c>
      <c r="D374" s="1">
        <v>7</v>
      </c>
      <c r="E374" s="1">
        <v>12</v>
      </c>
      <c r="F374" s="1" t="s">
        <v>343</v>
      </c>
      <c r="G374" s="2">
        <v>31.9748333333333</v>
      </c>
      <c r="H374" s="6">
        <f>1+_xlfn.COUNTIFS(A:A,A374,O:O,"&lt;"&amp;O374)</f>
        <v>12</v>
      </c>
      <c r="I374" s="2">
        <f>_xlfn.AVERAGEIF(A:A,A374,G:G)</f>
        <v>49.723383333333295</v>
      </c>
      <c r="J374" s="2">
        <f t="shared" si="48"/>
        <v>-17.748549999999994</v>
      </c>
      <c r="K374" s="2">
        <f t="shared" si="49"/>
        <v>72.25145</v>
      </c>
      <c r="L374" s="2">
        <f t="shared" si="50"/>
        <v>76.33159945005134</v>
      </c>
      <c r="M374" s="2">
        <f>SUMIF(A:A,A374,L:L)</f>
        <v>3125.637323213666</v>
      </c>
      <c r="N374" s="3">
        <f t="shared" si="51"/>
        <v>0.02442113129477542</v>
      </c>
      <c r="O374" s="7">
        <f t="shared" si="52"/>
        <v>40.94814396309055</v>
      </c>
      <c r="P374" s="3">
        <f t="shared" si="53"/>
      </c>
      <c r="Q374" s="3">
        <f>IF(ISNUMBER(P374),SUMIF(A:A,A374,P:P),"")</f>
      </c>
      <c r="R374" s="3">
        <f t="shared" si="54"/>
      </c>
      <c r="S374" s="8">
        <f t="shared" si="55"/>
      </c>
    </row>
    <row r="375" spans="1:19" ht="15">
      <c r="A375" s="1">
        <v>32</v>
      </c>
      <c r="B375" s="5">
        <v>0.6923611111111111</v>
      </c>
      <c r="C375" s="1" t="s">
        <v>299</v>
      </c>
      <c r="D375" s="1">
        <v>7</v>
      </c>
      <c r="E375" s="1">
        <v>14</v>
      </c>
      <c r="F375" s="1" t="s">
        <v>345</v>
      </c>
      <c r="G375" s="2">
        <v>32.9008333333333</v>
      </c>
      <c r="H375" s="6">
        <f>1+_xlfn.COUNTIFS(A:A,A375,O:O,"&lt;"&amp;O375)</f>
        <v>11</v>
      </c>
      <c r="I375" s="2">
        <f>_xlfn.AVERAGEIF(A:A,A375,G:G)</f>
        <v>49.723383333333295</v>
      </c>
      <c r="J375" s="2">
        <f t="shared" si="48"/>
        <v>-16.822549999999993</v>
      </c>
      <c r="K375" s="2">
        <f t="shared" si="49"/>
        <v>73.17745000000001</v>
      </c>
      <c r="L375" s="2">
        <f t="shared" si="50"/>
        <v>80.69261021360067</v>
      </c>
      <c r="M375" s="2">
        <f>SUMIF(A:A,A375,L:L)</f>
        <v>3125.637323213666</v>
      </c>
      <c r="N375" s="3">
        <f t="shared" si="51"/>
        <v>0.025816370189307658</v>
      </c>
      <c r="O375" s="7">
        <f t="shared" si="52"/>
        <v>38.735112359605424</v>
      </c>
      <c r="P375" s="3">
        <f t="shared" si="53"/>
      </c>
      <c r="Q375" s="3">
        <f>IF(ISNUMBER(P375),SUMIF(A:A,A375,P:P),"")</f>
      </c>
      <c r="R375" s="3">
        <f t="shared" si="54"/>
      </c>
      <c r="S375" s="8">
        <f t="shared" si="55"/>
      </c>
    </row>
    <row r="376" spans="1:19" ht="15">
      <c r="A376" s="1">
        <v>5</v>
      </c>
      <c r="B376" s="5">
        <v>0.6979166666666666</v>
      </c>
      <c r="C376" s="1" t="s">
        <v>24</v>
      </c>
      <c r="D376" s="1">
        <v>7</v>
      </c>
      <c r="E376" s="1">
        <v>10</v>
      </c>
      <c r="F376" s="1" t="s">
        <v>86</v>
      </c>
      <c r="G376" s="2">
        <v>65.8272999999999</v>
      </c>
      <c r="H376" s="6">
        <f>1+_xlfn.COUNTIFS(A:A,A376,O:O,"&lt;"&amp;O376)</f>
        <v>1</v>
      </c>
      <c r="I376" s="2">
        <f>_xlfn.AVERAGEIF(A:A,A376,G:G)</f>
        <v>48.37021025641023</v>
      </c>
      <c r="J376" s="2">
        <f t="shared" si="48"/>
        <v>17.457089743589663</v>
      </c>
      <c r="K376" s="2">
        <f t="shared" si="49"/>
        <v>107.45708974358966</v>
      </c>
      <c r="L376" s="2">
        <f t="shared" si="50"/>
        <v>631.0754229360621</v>
      </c>
      <c r="M376" s="2">
        <f>SUMIF(A:A,A376,L:L)</f>
        <v>3486.9561365156987</v>
      </c>
      <c r="N376" s="3">
        <f t="shared" si="51"/>
        <v>0.18098174976375156</v>
      </c>
      <c r="O376" s="7">
        <f t="shared" si="52"/>
        <v>5.525419006642226</v>
      </c>
      <c r="P376" s="3">
        <f t="shared" si="53"/>
        <v>0.18098174976375156</v>
      </c>
      <c r="Q376" s="3">
        <f>IF(ISNUMBER(P376),SUMIF(A:A,A376,P:P),"")</f>
        <v>0.881182730388653</v>
      </c>
      <c r="R376" s="3">
        <f t="shared" si="54"/>
        <v>0.20538503935946187</v>
      </c>
      <c r="S376" s="8">
        <f t="shared" si="55"/>
        <v>4.868903806814355</v>
      </c>
    </row>
    <row r="377" spans="1:19" ht="15">
      <c r="A377" s="1">
        <v>5</v>
      </c>
      <c r="B377" s="5">
        <v>0.6979166666666666</v>
      </c>
      <c r="C377" s="1" t="s">
        <v>24</v>
      </c>
      <c r="D377" s="1">
        <v>7</v>
      </c>
      <c r="E377" s="1">
        <v>1</v>
      </c>
      <c r="F377" s="1" t="s">
        <v>80</v>
      </c>
      <c r="G377" s="2">
        <v>59.0741999999999</v>
      </c>
      <c r="H377" s="6">
        <f>1+_xlfn.COUNTIFS(A:A,A377,O:O,"&lt;"&amp;O377)</f>
        <v>2</v>
      </c>
      <c r="I377" s="2">
        <f>_xlfn.AVERAGEIF(A:A,A377,G:G)</f>
        <v>48.37021025641023</v>
      </c>
      <c r="J377" s="2">
        <f t="shared" si="48"/>
        <v>10.703989743589666</v>
      </c>
      <c r="K377" s="2">
        <f t="shared" si="49"/>
        <v>100.70398974358966</v>
      </c>
      <c r="L377" s="2">
        <f t="shared" si="50"/>
        <v>420.83439052437524</v>
      </c>
      <c r="M377" s="2">
        <f>SUMIF(A:A,A377,L:L)</f>
        <v>3486.9561365156987</v>
      </c>
      <c r="N377" s="3">
        <f t="shared" si="51"/>
        <v>0.12068818019170416</v>
      </c>
      <c r="O377" s="7">
        <f t="shared" si="52"/>
        <v>8.285815548892813</v>
      </c>
      <c r="P377" s="3">
        <f t="shared" si="53"/>
        <v>0.12068818019170416</v>
      </c>
      <c r="Q377" s="3">
        <f>IF(ISNUMBER(P377),SUMIF(A:A,A377,P:P),"")</f>
        <v>0.881182730388653</v>
      </c>
      <c r="R377" s="3">
        <f t="shared" si="54"/>
        <v>0.13696158132658096</v>
      </c>
      <c r="S377" s="8">
        <f t="shared" si="55"/>
        <v>7.301317568870125</v>
      </c>
    </row>
    <row r="378" spans="1:19" ht="15">
      <c r="A378" s="1">
        <v>5</v>
      </c>
      <c r="B378" s="5">
        <v>0.6979166666666666</v>
      </c>
      <c r="C378" s="1" t="s">
        <v>24</v>
      </c>
      <c r="D378" s="1">
        <v>7</v>
      </c>
      <c r="E378" s="1">
        <v>15</v>
      </c>
      <c r="F378" s="1" t="s">
        <v>90</v>
      </c>
      <c r="G378" s="2">
        <v>58.032533333333305</v>
      </c>
      <c r="H378" s="6">
        <f>1+_xlfn.COUNTIFS(A:A,A378,O:O,"&lt;"&amp;O378)</f>
        <v>3</v>
      </c>
      <c r="I378" s="2">
        <f>_xlfn.AVERAGEIF(A:A,A378,G:G)</f>
        <v>48.37021025641023</v>
      </c>
      <c r="J378" s="2">
        <f t="shared" si="48"/>
        <v>9.662323076923073</v>
      </c>
      <c r="K378" s="2">
        <f t="shared" si="49"/>
        <v>99.66232307692307</v>
      </c>
      <c r="L378" s="2">
        <f t="shared" si="50"/>
        <v>395.3373237397478</v>
      </c>
      <c r="M378" s="2">
        <f>SUMIF(A:A,A378,L:L)</f>
        <v>3486.9561365156987</v>
      </c>
      <c r="N378" s="3">
        <f t="shared" si="51"/>
        <v>0.11337605299927406</v>
      </c>
      <c r="O378" s="7">
        <f t="shared" si="52"/>
        <v>8.820204739411796</v>
      </c>
      <c r="P378" s="3">
        <f t="shared" si="53"/>
        <v>0.11337605299927406</v>
      </c>
      <c r="Q378" s="3">
        <f>IF(ISNUMBER(P378),SUMIF(A:A,A378,P:P),"")</f>
        <v>0.881182730388653</v>
      </c>
      <c r="R378" s="3">
        <f t="shared" si="54"/>
        <v>0.12866349860178106</v>
      </c>
      <c r="S378" s="8">
        <f t="shared" si="55"/>
        <v>7.772212094861823</v>
      </c>
    </row>
    <row r="379" spans="1:19" ht="15">
      <c r="A379" s="1">
        <v>5</v>
      </c>
      <c r="B379" s="5">
        <v>0.6979166666666666</v>
      </c>
      <c r="C379" s="1" t="s">
        <v>24</v>
      </c>
      <c r="D379" s="1">
        <v>7</v>
      </c>
      <c r="E379" s="1">
        <v>3</v>
      </c>
      <c r="F379" s="1" t="s">
        <v>81</v>
      </c>
      <c r="G379" s="2">
        <v>57.4215</v>
      </c>
      <c r="H379" s="6">
        <f>1+_xlfn.COUNTIFS(A:A,A379,O:O,"&lt;"&amp;O379)</f>
        <v>4</v>
      </c>
      <c r="I379" s="2">
        <f>_xlfn.AVERAGEIF(A:A,A379,G:G)</f>
        <v>48.37021025641023</v>
      </c>
      <c r="J379" s="2">
        <f t="shared" si="48"/>
        <v>9.05128974358977</v>
      </c>
      <c r="K379" s="2">
        <f t="shared" si="49"/>
        <v>99.05128974358976</v>
      </c>
      <c r="L379" s="2">
        <f t="shared" si="50"/>
        <v>381.1059363401604</v>
      </c>
      <c r="M379" s="2">
        <f>SUMIF(A:A,A379,L:L)</f>
        <v>3486.9561365156987</v>
      </c>
      <c r="N379" s="3">
        <f t="shared" si="51"/>
        <v>0.10929473197244637</v>
      </c>
      <c r="O379" s="7">
        <f t="shared" si="52"/>
        <v>9.149571822474517</v>
      </c>
      <c r="P379" s="3">
        <f t="shared" si="53"/>
        <v>0.10929473197244637</v>
      </c>
      <c r="Q379" s="3">
        <f>IF(ISNUMBER(P379),SUMIF(A:A,A379,P:P),"")</f>
        <v>0.881182730388653</v>
      </c>
      <c r="R379" s="3">
        <f t="shared" si="54"/>
        <v>0.12403185877716988</v>
      </c>
      <c r="S379" s="8">
        <f t="shared" si="55"/>
        <v>8.06244468041518</v>
      </c>
    </row>
    <row r="380" spans="1:19" ht="15">
      <c r="A380" s="1">
        <v>5</v>
      </c>
      <c r="B380" s="5">
        <v>0.6979166666666666</v>
      </c>
      <c r="C380" s="1" t="s">
        <v>24</v>
      </c>
      <c r="D380" s="1">
        <v>7</v>
      </c>
      <c r="E380" s="1">
        <v>7</v>
      </c>
      <c r="F380" s="1" t="s">
        <v>84</v>
      </c>
      <c r="G380" s="2">
        <v>54.5529333333333</v>
      </c>
      <c r="H380" s="6">
        <f>1+_xlfn.COUNTIFS(A:A,A380,O:O,"&lt;"&amp;O380)</f>
        <v>5</v>
      </c>
      <c r="I380" s="2">
        <f>_xlfn.AVERAGEIF(A:A,A380,G:G)</f>
        <v>48.37021025641023</v>
      </c>
      <c r="J380" s="2">
        <f t="shared" si="48"/>
        <v>6.182723076923068</v>
      </c>
      <c r="K380" s="2">
        <f t="shared" si="49"/>
        <v>96.18272307692307</v>
      </c>
      <c r="L380" s="2">
        <f t="shared" si="50"/>
        <v>320.8466825625416</v>
      </c>
      <c r="M380" s="2">
        <f>SUMIF(A:A,A380,L:L)</f>
        <v>3486.9561365156987</v>
      </c>
      <c r="N380" s="3">
        <f t="shared" si="51"/>
        <v>0.09201339793254297</v>
      </c>
      <c r="O380" s="7">
        <f t="shared" si="52"/>
        <v>10.867982516340955</v>
      </c>
      <c r="P380" s="3">
        <f t="shared" si="53"/>
        <v>0.09201339793254297</v>
      </c>
      <c r="Q380" s="3">
        <f>IF(ISNUMBER(P380),SUMIF(A:A,A380,P:P),"")</f>
        <v>0.881182730388653</v>
      </c>
      <c r="R380" s="3">
        <f t="shared" si="54"/>
        <v>0.10442033730275184</v>
      </c>
      <c r="S380" s="8">
        <f t="shared" si="55"/>
        <v>9.576678507565466</v>
      </c>
    </row>
    <row r="381" spans="1:19" ht="15">
      <c r="A381" s="1">
        <v>5</v>
      </c>
      <c r="B381" s="5">
        <v>0.6979166666666666</v>
      </c>
      <c r="C381" s="1" t="s">
        <v>24</v>
      </c>
      <c r="D381" s="1">
        <v>7</v>
      </c>
      <c r="E381" s="1">
        <v>8</v>
      </c>
      <c r="F381" s="1" t="s">
        <v>85</v>
      </c>
      <c r="G381" s="2">
        <v>52.2870333333333</v>
      </c>
      <c r="H381" s="6">
        <f>1+_xlfn.COUNTIFS(A:A,A381,O:O,"&lt;"&amp;O381)</f>
        <v>6</v>
      </c>
      <c r="I381" s="2">
        <f>_xlfn.AVERAGEIF(A:A,A381,G:G)</f>
        <v>48.37021025641023</v>
      </c>
      <c r="J381" s="2">
        <f t="shared" si="48"/>
        <v>3.916823076923066</v>
      </c>
      <c r="K381" s="2">
        <f t="shared" si="49"/>
        <v>93.91682307692307</v>
      </c>
      <c r="L381" s="2">
        <f t="shared" si="50"/>
        <v>280.0615455679569</v>
      </c>
      <c r="M381" s="2">
        <f>SUMIF(A:A,A381,L:L)</f>
        <v>3486.9561365156987</v>
      </c>
      <c r="N381" s="3">
        <f t="shared" si="51"/>
        <v>0.08031691096860347</v>
      </c>
      <c r="O381" s="7">
        <f t="shared" si="52"/>
        <v>12.450678044514289</v>
      </c>
      <c r="P381" s="3">
        <f t="shared" si="53"/>
        <v>0.08031691096860347</v>
      </c>
      <c r="Q381" s="3">
        <f>IF(ISNUMBER(P381),SUMIF(A:A,A381,P:P),"")</f>
        <v>0.881182730388653</v>
      </c>
      <c r="R381" s="3">
        <f t="shared" si="54"/>
        <v>0.09114671474914066</v>
      </c>
      <c r="S381" s="8">
        <f t="shared" si="55"/>
        <v>10.971322474455155</v>
      </c>
    </row>
    <row r="382" spans="1:19" ht="15">
      <c r="A382" s="1">
        <v>5</v>
      </c>
      <c r="B382" s="5">
        <v>0.6979166666666666</v>
      </c>
      <c r="C382" s="1" t="s">
        <v>24</v>
      </c>
      <c r="D382" s="1">
        <v>7</v>
      </c>
      <c r="E382" s="1">
        <v>4</v>
      </c>
      <c r="F382" s="1" t="s">
        <v>82</v>
      </c>
      <c r="G382" s="2">
        <v>47.3564</v>
      </c>
      <c r="H382" s="6">
        <f>1+_xlfn.COUNTIFS(A:A,A382,O:O,"&lt;"&amp;O382)</f>
        <v>9</v>
      </c>
      <c r="I382" s="2">
        <f>_xlfn.AVERAGEIF(A:A,A382,G:G)</f>
        <v>48.37021025641023</v>
      </c>
      <c r="J382" s="2">
        <f t="shared" si="48"/>
        <v>-1.0138102564102311</v>
      </c>
      <c r="K382" s="2">
        <f t="shared" si="49"/>
        <v>88.98618974358976</v>
      </c>
      <c r="L382" s="2">
        <f t="shared" si="50"/>
        <v>208.3400050124693</v>
      </c>
      <c r="M382" s="2">
        <f>SUMIF(A:A,A382,L:L)</f>
        <v>3486.9561365156987</v>
      </c>
      <c r="N382" s="3">
        <f t="shared" si="51"/>
        <v>0.059748387090596065</v>
      </c>
      <c r="O382" s="7">
        <f t="shared" si="52"/>
        <v>16.736853473277982</v>
      </c>
      <c r="P382" s="3">
        <f t="shared" si="53"/>
        <v>0.059748387090596065</v>
      </c>
      <c r="Q382" s="3">
        <f>IF(ISNUMBER(P382),SUMIF(A:A,A382,P:P),"")</f>
        <v>0.881182730388653</v>
      </c>
      <c r="R382" s="3">
        <f t="shared" si="54"/>
        <v>0.0678047640178372</v>
      </c>
      <c r="S382" s="8">
        <f t="shared" si="55"/>
        <v>14.7482262416979</v>
      </c>
    </row>
    <row r="383" spans="1:19" ht="15">
      <c r="A383" s="1">
        <v>5</v>
      </c>
      <c r="B383" s="5">
        <v>0.6979166666666666</v>
      </c>
      <c r="C383" s="1" t="s">
        <v>24</v>
      </c>
      <c r="D383" s="1">
        <v>7</v>
      </c>
      <c r="E383" s="1">
        <v>5</v>
      </c>
      <c r="F383" s="1" t="s">
        <v>83</v>
      </c>
      <c r="G383" s="2">
        <v>41.926533333333296</v>
      </c>
      <c r="H383" s="6">
        <f>1+_xlfn.COUNTIFS(A:A,A383,O:O,"&lt;"&amp;O383)</f>
        <v>10</v>
      </c>
      <c r="I383" s="2">
        <f>_xlfn.AVERAGEIF(A:A,A383,G:G)</f>
        <v>48.37021025641023</v>
      </c>
      <c r="J383" s="2">
        <f t="shared" si="48"/>
        <v>-6.443676923076936</v>
      </c>
      <c r="K383" s="2">
        <f t="shared" si="49"/>
        <v>83.55632307692306</v>
      </c>
      <c r="L383" s="2">
        <f t="shared" si="50"/>
        <v>150.41217884725933</v>
      </c>
      <c r="M383" s="2">
        <f>SUMIF(A:A,A383,L:L)</f>
        <v>3486.9561365156987</v>
      </c>
      <c r="N383" s="3">
        <f t="shared" si="51"/>
        <v>0.04313566702836617</v>
      </c>
      <c r="O383" s="7">
        <f t="shared" si="52"/>
        <v>23.182671531250378</v>
      </c>
      <c r="P383" s="3">
        <f t="shared" si="53"/>
      </c>
      <c r="Q383" s="3">
        <f>IF(ISNUMBER(P383),SUMIF(A:A,A383,P:P),"")</f>
      </c>
      <c r="R383" s="3">
        <f t="shared" si="54"/>
      </c>
      <c r="S383" s="8">
        <f t="shared" si="55"/>
      </c>
    </row>
    <row r="384" spans="1:19" ht="15">
      <c r="A384" s="1">
        <v>5</v>
      </c>
      <c r="B384" s="5">
        <v>0.6979166666666666</v>
      </c>
      <c r="C384" s="1" t="s">
        <v>24</v>
      </c>
      <c r="D384" s="1">
        <v>7</v>
      </c>
      <c r="E384" s="1">
        <v>11</v>
      </c>
      <c r="F384" s="1" t="s">
        <v>87</v>
      </c>
      <c r="G384" s="2">
        <v>28.042099999999998</v>
      </c>
      <c r="H384" s="6">
        <f>1+_xlfn.COUNTIFS(A:A,A384,O:O,"&lt;"&amp;O384)</f>
        <v>13</v>
      </c>
      <c r="I384" s="2">
        <f>_xlfn.AVERAGEIF(A:A,A384,G:G)</f>
        <v>48.37021025641023</v>
      </c>
      <c r="J384" s="2">
        <f t="shared" si="48"/>
        <v>-20.328110256410234</v>
      </c>
      <c r="K384" s="2">
        <f t="shared" si="49"/>
        <v>69.67188974358976</v>
      </c>
      <c r="L384" s="2">
        <f t="shared" si="50"/>
        <v>65.38634107690159</v>
      </c>
      <c r="M384" s="2">
        <f>SUMIF(A:A,A384,L:L)</f>
        <v>3486.9561365156987</v>
      </c>
      <c r="N384" s="3">
        <f t="shared" si="51"/>
        <v>0.018751695896650464</v>
      </c>
      <c r="O384" s="7">
        <f t="shared" si="52"/>
        <v>53.32850988579789</v>
      </c>
      <c r="P384" s="3">
        <f t="shared" si="53"/>
      </c>
      <c r="Q384" s="3">
        <f>IF(ISNUMBER(P384),SUMIF(A:A,A384,P:P),"")</f>
      </c>
      <c r="R384" s="3">
        <f t="shared" si="54"/>
      </c>
      <c r="S384" s="8">
        <f t="shared" si="55"/>
      </c>
    </row>
    <row r="385" spans="1:19" ht="15">
      <c r="A385" s="1">
        <v>5</v>
      </c>
      <c r="B385" s="5">
        <v>0.6979166666666666</v>
      </c>
      <c r="C385" s="1" t="s">
        <v>24</v>
      </c>
      <c r="D385" s="1">
        <v>7</v>
      </c>
      <c r="E385" s="1">
        <v>13</v>
      </c>
      <c r="F385" s="1" t="s">
        <v>88</v>
      </c>
      <c r="G385" s="2">
        <v>39.6832666666666</v>
      </c>
      <c r="H385" s="6">
        <f>1+_xlfn.COUNTIFS(A:A,A385,O:O,"&lt;"&amp;O385)</f>
        <v>11</v>
      </c>
      <c r="I385" s="2">
        <f>_xlfn.AVERAGEIF(A:A,A385,G:G)</f>
        <v>48.37021025641023</v>
      </c>
      <c r="J385" s="2">
        <f aca="true" t="shared" si="56" ref="J385:J438">G385-I385</f>
        <v>-8.686943589743635</v>
      </c>
      <c r="K385" s="2">
        <f aca="true" t="shared" si="57" ref="K385:K438">90+J385</f>
        <v>81.31305641025637</v>
      </c>
      <c r="L385" s="2">
        <f aca="true" t="shared" si="58" ref="L385:L438">EXP(0.06*K385)</f>
        <v>131.4706173723256</v>
      </c>
      <c r="M385" s="2">
        <f>SUMIF(A:A,A385,L:L)</f>
        <v>3486.9561365156987</v>
      </c>
      <c r="N385" s="3">
        <f aca="true" t="shared" si="59" ref="N385:N438">L385/M385</f>
        <v>0.03770354780077507</v>
      </c>
      <c r="O385" s="7">
        <f aca="true" t="shared" si="60" ref="O385:O438">1/N385</f>
        <v>26.522702990285786</v>
      </c>
      <c r="P385" s="3">
        <f aca="true" t="shared" si="61" ref="P385:P438">IF(O385&gt;21,"",N385)</f>
      </c>
      <c r="Q385" s="3">
        <f>IF(ISNUMBER(P385),SUMIF(A:A,A385,P:P),"")</f>
      </c>
      <c r="R385" s="3">
        <f aca="true" t="shared" si="62" ref="R385:R438">_xlfn.IFERROR(P385*(1/Q385),"")</f>
      </c>
      <c r="S385" s="8">
        <f aca="true" t="shared" si="63" ref="S385:S438">_xlfn.IFERROR(1/R385,"")</f>
      </c>
    </row>
    <row r="386" spans="1:19" ht="15">
      <c r="A386" s="1">
        <v>5</v>
      </c>
      <c r="B386" s="5">
        <v>0.6979166666666666</v>
      </c>
      <c r="C386" s="1" t="s">
        <v>24</v>
      </c>
      <c r="D386" s="1">
        <v>7</v>
      </c>
      <c r="E386" s="1">
        <v>14</v>
      </c>
      <c r="F386" s="1" t="s">
        <v>89</v>
      </c>
      <c r="G386" s="2">
        <v>28.458733333333303</v>
      </c>
      <c r="H386" s="6">
        <f>1+_xlfn.COUNTIFS(A:A,A386,O:O,"&lt;"&amp;O386)</f>
        <v>12</v>
      </c>
      <c r="I386" s="2">
        <f>_xlfn.AVERAGEIF(A:A,A386,G:G)</f>
        <v>48.37021025641023</v>
      </c>
      <c r="J386" s="2">
        <f t="shared" si="56"/>
        <v>-19.91147692307693</v>
      </c>
      <c r="K386" s="2">
        <f t="shared" si="57"/>
        <v>70.08852307692307</v>
      </c>
      <c r="L386" s="2">
        <f t="shared" si="58"/>
        <v>67.04147009884036</v>
      </c>
      <c r="M386" s="2">
        <f>SUMIF(A:A,A386,L:L)</f>
        <v>3486.9561365156987</v>
      </c>
      <c r="N386" s="3">
        <f t="shared" si="59"/>
        <v>0.01922635888555535</v>
      </c>
      <c r="O386" s="7">
        <f t="shared" si="60"/>
        <v>52.011928309072296</v>
      </c>
      <c r="P386" s="3">
        <f t="shared" si="61"/>
      </c>
      <c r="Q386" s="3">
        <f>IF(ISNUMBER(P386),SUMIF(A:A,A386,P:P),"")</f>
      </c>
      <c r="R386" s="3">
        <f t="shared" si="62"/>
      </c>
      <c r="S386" s="8">
        <f t="shared" si="63"/>
      </c>
    </row>
    <row r="387" spans="1:19" ht="15">
      <c r="A387" s="1">
        <v>5</v>
      </c>
      <c r="B387" s="5">
        <v>0.6979166666666666</v>
      </c>
      <c r="C387" s="1" t="s">
        <v>24</v>
      </c>
      <c r="D387" s="1">
        <v>7</v>
      </c>
      <c r="E387" s="1">
        <v>16</v>
      </c>
      <c r="F387" s="1" t="s">
        <v>91</v>
      </c>
      <c r="G387" s="2">
        <v>48.138</v>
      </c>
      <c r="H387" s="6">
        <f>1+_xlfn.COUNTIFS(A:A,A387,O:O,"&lt;"&amp;O387)</f>
        <v>7</v>
      </c>
      <c r="I387" s="2">
        <f>_xlfn.AVERAGEIF(A:A,A387,G:G)</f>
        <v>48.37021025641023</v>
      </c>
      <c r="J387" s="2">
        <f t="shared" si="56"/>
        <v>-0.23221025641023374</v>
      </c>
      <c r="K387" s="2">
        <f t="shared" si="57"/>
        <v>89.76778974358976</v>
      </c>
      <c r="L387" s="2">
        <f t="shared" si="58"/>
        <v>218.34303576877488</v>
      </c>
      <c r="M387" s="2">
        <f>SUMIF(A:A,A387,L:L)</f>
        <v>3486.9561365156987</v>
      </c>
      <c r="N387" s="3">
        <f t="shared" si="59"/>
        <v>0.06261708700097147</v>
      </c>
      <c r="O387" s="7">
        <f t="shared" si="60"/>
        <v>15.970081776312677</v>
      </c>
      <c r="P387" s="3">
        <f t="shared" si="61"/>
        <v>0.06261708700097147</v>
      </c>
      <c r="Q387" s="3">
        <f>IF(ISNUMBER(P387),SUMIF(A:A,A387,P:P),"")</f>
        <v>0.881182730388653</v>
      </c>
      <c r="R387" s="3">
        <f t="shared" si="62"/>
        <v>0.07106027483465738</v>
      </c>
      <c r="S387" s="8">
        <f t="shared" si="63"/>
        <v>14.072560264181275</v>
      </c>
    </row>
    <row r="388" spans="1:19" ht="15">
      <c r="A388" s="1">
        <v>5</v>
      </c>
      <c r="B388" s="5">
        <v>0.6979166666666666</v>
      </c>
      <c r="C388" s="1" t="s">
        <v>24</v>
      </c>
      <c r="D388" s="1">
        <v>7</v>
      </c>
      <c r="E388" s="1">
        <v>18</v>
      </c>
      <c r="F388" s="1" t="s">
        <v>92</v>
      </c>
      <c r="G388" s="2">
        <v>48.0122</v>
      </c>
      <c r="H388" s="6">
        <f>1+_xlfn.COUNTIFS(A:A,A388,O:O,"&lt;"&amp;O388)</f>
        <v>8</v>
      </c>
      <c r="I388" s="2">
        <f>_xlfn.AVERAGEIF(A:A,A388,G:G)</f>
        <v>48.37021025641023</v>
      </c>
      <c r="J388" s="2">
        <f t="shared" si="56"/>
        <v>-0.3580102564102319</v>
      </c>
      <c r="K388" s="2">
        <f t="shared" si="57"/>
        <v>89.64198974358976</v>
      </c>
      <c r="L388" s="2">
        <f t="shared" si="58"/>
        <v>216.7011866682839</v>
      </c>
      <c r="M388" s="2">
        <f>SUMIF(A:A,A388,L:L)</f>
        <v>3486.9561365156987</v>
      </c>
      <c r="N388" s="3">
        <f t="shared" si="59"/>
        <v>0.062146232468762885</v>
      </c>
      <c r="O388" s="7">
        <f t="shared" si="60"/>
        <v>16.091080026494588</v>
      </c>
      <c r="P388" s="3">
        <f t="shared" si="61"/>
        <v>0.062146232468762885</v>
      </c>
      <c r="Q388" s="3">
        <f>IF(ISNUMBER(P388),SUMIF(A:A,A388,P:P),"")</f>
        <v>0.881182730388653</v>
      </c>
      <c r="R388" s="3">
        <f t="shared" si="62"/>
        <v>0.07052593103061924</v>
      </c>
      <c r="S388" s="8">
        <f t="shared" si="63"/>
        <v>14.179181832648819</v>
      </c>
    </row>
    <row r="389" spans="1:19" ht="15">
      <c r="A389" s="1">
        <v>27</v>
      </c>
      <c r="B389" s="5">
        <v>0.7013888888888888</v>
      </c>
      <c r="C389" s="1" t="s">
        <v>234</v>
      </c>
      <c r="D389" s="1">
        <v>9</v>
      </c>
      <c r="E389" s="1">
        <v>2</v>
      </c>
      <c r="F389" s="1" t="s">
        <v>291</v>
      </c>
      <c r="G389" s="2">
        <v>86.0312</v>
      </c>
      <c r="H389" s="6">
        <f>1+_xlfn.COUNTIFS(A:A,A389,O:O,"&lt;"&amp;O389)</f>
        <v>1</v>
      </c>
      <c r="I389" s="2">
        <f>_xlfn.AVERAGEIF(A:A,A389,G:G)</f>
        <v>50.66692222222224</v>
      </c>
      <c r="J389" s="2">
        <f t="shared" si="56"/>
        <v>35.36427777777776</v>
      </c>
      <c r="K389" s="2">
        <f t="shared" si="57"/>
        <v>125.36427777777776</v>
      </c>
      <c r="L389" s="2">
        <f t="shared" si="58"/>
        <v>1847.9952219375637</v>
      </c>
      <c r="M389" s="2">
        <f>SUMIF(A:A,A389,L:L)</f>
        <v>3354.9609146334205</v>
      </c>
      <c r="N389" s="3">
        <f t="shared" si="59"/>
        <v>0.5508246650138648</v>
      </c>
      <c r="O389" s="7">
        <f t="shared" si="60"/>
        <v>1.8154597343146006</v>
      </c>
      <c r="P389" s="3">
        <f t="shared" si="61"/>
        <v>0.5508246650138648</v>
      </c>
      <c r="Q389" s="3">
        <f>IF(ISNUMBER(P389),SUMIF(A:A,A389,P:P),"")</f>
        <v>0.9109798270382952</v>
      </c>
      <c r="R389" s="3">
        <f t="shared" si="62"/>
        <v>0.6046507822293519</v>
      </c>
      <c r="S389" s="8">
        <f t="shared" si="63"/>
        <v>1.6538471947609041</v>
      </c>
    </row>
    <row r="390" spans="1:19" ht="15">
      <c r="A390" s="1">
        <v>27</v>
      </c>
      <c r="B390" s="5">
        <v>0.7013888888888888</v>
      </c>
      <c r="C390" s="1" t="s">
        <v>234</v>
      </c>
      <c r="D390" s="1">
        <v>9</v>
      </c>
      <c r="E390" s="1">
        <v>8</v>
      </c>
      <c r="F390" s="1" t="s">
        <v>297</v>
      </c>
      <c r="G390" s="2">
        <v>57.003400000000006</v>
      </c>
      <c r="H390" s="6">
        <f>1+_xlfn.COUNTIFS(A:A,A390,O:O,"&lt;"&amp;O390)</f>
        <v>2</v>
      </c>
      <c r="I390" s="2">
        <f>_xlfn.AVERAGEIF(A:A,A390,G:G)</f>
        <v>50.66692222222224</v>
      </c>
      <c r="J390" s="2">
        <f t="shared" si="56"/>
        <v>6.336477777777766</v>
      </c>
      <c r="K390" s="2">
        <f t="shared" si="57"/>
        <v>96.33647777777776</v>
      </c>
      <c r="L390" s="2">
        <f t="shared" si="58"/>
        <v>323.82027874698576</v>
      </c>
      <c r="M390" s="2">
        <f>SUMIF(A:A,A390,L:L)</f>
        <v>3354.9609146334205</v>
      </c>
      <c r="N390" s="3">
        <f t="shared" si="59"/>
        <v>0.09651983644118488</v>
      </c>
      <c r="O390" s="7">
        <f t="shared" si="60"/>
        <v>10.360564593469425</v>
      </c>
      <c r="P390" s="3">
        <f t="shared" si="61"/>
        <v>0.09651983644118488</v>
      </c>
      <c r="Q390" s="3">
        <f>IF(ISNUMBER(P390),SUMIF(A:A,A390,P:P),"")</f>
        <v>0.9109798270382952</v>
      </c>
      <c r="R390" s="3">
        <f t="shared" si="62"/>
        <v>0.10595167266764013</v>
      </c>
      <c r="S390" s="8">
        <f t="shared" si="63"/>
        <v>9.438265341377862</v>
      </c>
    </row>
    <row r="391" spans="1:19" ht="15">
      <c r="A391" s="1">
        <v>27</v>
      </c>
      <c r="B391" s="5">
        <v>0.7013888888888888</v>
      </c>
      <c r="C391" s="1" t="s">
        <v>234</v>
      </c>
      <c r="D391" s="1">
        <v>9</v>
      </c>
      <c r="E391" s="1">
        <v>4</v>
      </c>
      <c r="F391" s="1" t="s">
        <v>293</v>
      </c>
      <c r="G391" s="2">
        <v>53.2161</v>
      </c>
      <c r="H391" s="6">
        <f>1+_xlfn.COUNTIFS(A:A,A391,O:O,"&lt;"&amp;O391)</f>
        <v>3</v>
      </c>
      <c r="I391" s="2">
        <f>_xlfn.AVERAGEIF(A:A,A391,G:G)</f>
        <v>50.66692222222224</v>
      </c>
      <c r="J391" s="2">
        <f t="shared" si="56"/>
        <v>2.549177777777757</v>
      </c>
      <c r="K391" s="2">
        <f t="shared" si="57"/>
        <v>92.54917777777776</v>
      </c>
      <c r="L391" s="2">
        <f t="shared" si="58"/>
        <v>257.9976991004823</v>
      </c>
      <c r="M391" s="2">
        <f>SUMIF(A:A,A391,L:L)</f>
        <v>3354.9609146334205</v>
      </c>
      <c r="N391" s="3">
        <f t="shared" si="59"/>
        <v>0.07690035909961485</v>
      </c>
      <c r="O391" s="7">
        <f t="shared" si="60"/>
        <v>13.003840446370665</v>
      </c>
      <c r="P391" s="3">
        <f t="shared" si="61"/>
        <v>0.07690035909961485</v>
      </c>
      <c r="Q391" s="3">
        <f>IF(ISNUMBER(P391),SUMIF(A:A,A391,P:P),"")</f>
        <v>0.9109798270382952</v>
      </c>
      <c r="R391" s="3">
        <f t="shared" si="62"/>
        <v>0.08441499670703702</v>
      </c>
      <c r="S391" s="8">
        <f t="shared" si="63"/>
        <v>11.846236320668337</v>
      </c>
    </row>
    <row r="392" spans="1:19" ht="15">
      <c r="A392" s="1">
        <v>27</v>
      </c>
      <c r="B392" s="5">
        <v>0.7013888888888888</v>
      </c>
      <c r="C392" s="1" t="s">
        <v>234</v>
      </c>
      <c r="D392" s="1">
        <v>9</v>
      </c>
      <c r="E392" s="1">
        <v>1</v>
      </c>
      <c r="F392" s="1" t="s">
        <v>290</v>
      </c>
      <c r="G392" s="2">
        <v>52.4006</v>
      </c>
      <c r="H392" s="6">
        <f>1+_xlfn.COUNTIFS(A:A,A392,O:O,"&lt;"&amp;O392)</f>
        <v>4</v>
      </c>
      <c r="I392" s="2">
        <f>_xlfn.AVERAGEIF(A:A,A392,G:G)</f>
        <v>50.66692222222224</v>
      </c>
      <c r="J392" s="2">
        <f t="shared" si="56"/>
        <v>1.733677777777757</v>
      </c>
      <c r="K392" s="2">
        <f t="shared" si="57"/>
        <v>91.73367777777776</v>
      </c>
      <c r="L392" s="2">
        <f t="shared" si="58"/>
        <v>245.6777374288359</v>
      </c>
      <c r="M392" s="2">
        <f>SUMIF(A:A,A392,L:L)</f>
        <v>3354.9609146334205</v>
      </c>
      <c r="N392" s="3">
        <f t="shared" si="59"/>
        <v>0.07322819659604883</v>
      </c>
      <c r="O392" s="7">
        <f t="shared" si="60"/>
        <v>13.655941925162157</v>
      </c>
      <c r="P392" s="3">
        <f t="shared" si="61"/>
        <v>0.07322819659604883</v>
      </c>
      <c r="Q392" s="3">
        <f>IF(ISNUMBER(P392),SUMIF(A:A,A392,P:P),"")</f>
        <v>0.9109798270382952</v>
      </c>
      <c r="R392" s="3">
        <f t="shared" si="62"/>
        <v>0.08038399361061868</v>
      </c>
      <c r="S392" s="8">
        <f t="shared" si="63"/>
        <v>12.440287613029225</v>
      </c>
    </row>
    <row r="393" spans="1:19" ht="15">
      <c r="A393" s="1">
        <v>27</v>
      </c>
      <c r="B393" s="5">
        <v>0.7013888888888888</v>
      </c>
      <c r="C393" s="1" t="s">
        <v>234</v>
      </c>
      <c r="D393" s="1">
        <v>9</v>
      </c>
      <c r="E393" s="1">
        <v>5</v>
      </c>
      <c r="F393" s="1" t="s">
        <v>294</v>
      </c>
      <c r="G393" s="2">
        <v>50.4689666666667</v>
      </c>
      <c r="H393" s="6">
        <f>1+_xlfn.COUNTIFS(A:A,A393,O:O,"&lt;"&amp;O393)</f>
        <v>5</v>
      </c>
      <c r="I393" s="2">
        <f>_xlfn.AVERAGEIF(A:A,A393,G:G)</f>
        <v>50.66692222222224</v>
      </c>
      <c r="J393" s="2">
        <f t="shared" si="56"/>
        <v>-0.1979555555555379</v>
      </c>
      <c r="K393" s="2">
        <f t="shared" si="57"/>
        <v>89.80204444444446</v>
      </c>
      <c r="L393" s="2">
        <f t="shared" si="58"/>
        <v>218.7922537679267</v>
      </c>
      <c r="M393" s="2">
        <f>SUMIF(A:A,A393,L:L)</f>
        <v>3354.9609146334205</v>
      </c>
      <c r="N393" s="3">
        <f t="shared" si="59"/>
        <v>0.06521454626002193</v>
      </c>
      <c r="O393" s="7">
        <f t="shared" si="60"/>
        <v>15.334002264047397</v>
      </c>
      <c r="P393" s="3">
        <f t="shared" si="61"/>
        <v>0.06521454626002193</v>
      </c>
      <c r="Q393" s="3">
        <f>IF(ISNUMBER(P393),SUMIF(A:A,A393,P:P),"")</f>
        <v>0.9109798270382952</v>
      </c>
      <c r="R393" s="3">
        <f t="shared" si="62"/>
        <v>0.07158725618770534</v>
      </c>
      <c r="S393" s="8">
        <f t="shared" si="63"/>
        <v>13.968966730306724</v>
      </c>
    </row>
    <row r="394" spans="1:19" ht="15">
      <c r="A394" s="1">
        <v>27</v>
      </c>
      <c r="B394" s="5">
        <v>0.7013888888888888</v>
      </c>
      <c r="C394" s="1" t="s">
        <v>234</v>
      </c>
      <c r="D394" s="1">
        <v>9</v>
      </c>
      <c r="E394" s="1">
        <v>3</v>
      </c>
      <c r="F394" s="1" t="s">
        <v>292</v>
      </c>
      <c r="G394" s="2">
        <v>45.4621</v>
      </c>
      <c r="H394" s="6">
        <f>1+_xlfn.COUNTIFS(A:A,A394,O:O,"&lt;"&amp;O394)</f>
        <v>6</v>
      </c>
      <c r="I394" s="2">
        <f>_xlfn.AVERAGEIF(A:A,A394,G:G)</f>
        <v>50.66692222222224</v>
      </c>
      <c r="J394" s="2">
        <f t="shared" si="56"/>
        <v>-5.204822222222241</v>
      </c>
      <c r="K394" s="2">
        <f t="shared" si="57"/>
        <v>84.79517777777775</v>
      </c>
      <c r="L394" s="2">
        <f t="shared" si="58"/>
        <v>162.01852275119975</v>
      </c>
      <c r="M394" s="2">
        <f>SUMIF(A:A,A394,L:L)</f>
        <v>3354.9609146334205</v>
      </c>
      <c r="N394" s="3">
        <f t="shared" si="59"/>
        <v>0.04829222362755981</v>
      </c>
      <c r="O394" s="7">
        <f t="shared" si="60"/>
        <v>20.707267648560123</v>
      </c>
      <c r="P394" s="3">
        <f t="shared" si="61"/>
        <v>0.04829222362755981</v>
      </c>
      <c r="Q394" s="3">
        <f>IF(ISNUMBER(P394),SUMIF(A:A,A394,P:P),"")</f>
        <v>0.9109798270382952</v>
      </c>
      <c r="R394" s="3">
        <f t="shared" si="62"/>
        <v>0.053011298597646916</v>
      </c>
      <c r="S394" s="8">
        <f t="shared" si="63"/>
        <v>18.863903100920986</v>
      </c>
    </row>
    <row r="395" spans="1:19" ht="15">
      <c r="A395" s="1">
        <v>27</v>
      </c>
      <c r="B395" s="5">
        <v>0.7013888888888888</v>
      </c>
      <c r="C395" s="1" t="s">
        <v>234</v>
      </c>
      <c r="D395" s="1">
        <v>9</v>
      </c>
      <c r="E395" s="1">
        <v>6</v>
      </c>
      <c r="F395" s="1" t="s">
        <v>295</v>
      </c>
      <c r="G395" s="2">
        <v>34.2176666666667</v>
      </c>
      <c r="H395" s="6">
        <f>1+_xlfn.COUNTIFS(A:A,A395,O:O,"&lt;"&amp;O395)</f>
        <v>9</v>
      </c>
      <c r="I395" s="2">
        <f>_xlfn.AVERAGEIF(A:A,A395,G:G)</f>
        <v>50.66692222222224</v>
      </c>
      <c r="J395" s="2">
        <f t="shared" si="56"/>
        <v>-16.44925555555554</v>
      </c>
      <c r="K395" s="2">
        <f t="shared" si="57"/>
        <v>73.55074444444446</v>
      </c>
      <c r="L395" s="2">
        <f t="shared" si="58"/>
        <v>82.52032830347072</v>
      </c>
      <c r="M395" s="2">
        <f>SUMIF(A:A,A395,L:L)</f>
        <v>3354.9609146334205</v>
      </c>
      <c r="N395" s="3">
        <f t="shared" si="59"/>
        <v>0.02459650958779867</v>
      </c>
      <c r="O395" s="7">
        <f t="shared" si="60"/>
        <v>40.65617507355838</v>
      </c>
      <c r="P395" s="3">
        <f t="shared" si="61"/>
      </c>
      <c r="Q395" s="3">
        <f>IF(ISNUMBER(P395),SUMIF(A:A,A395,P:P),"")</f>
      </c>
      <c r="R395" s="3">
        <f t="shared" si="62"/>
      </c>
      <c r="S395" s="8">
        <f t="shared" si="63"/>
      </c>
    </row>
    <row r="396" spans="1:19" ht="15">
      <c r="A396" s="1">
        <v>27</v>
      </c>
      <c r="B396" s="5">
        <v>0.7013888888888888</v>
      </c>
      <c r="C396" s="1" t="s">
        <v>234</v>
      </c>
      <c r="D396" s="1">
        <v>9</v>
      </c>
      <c r="E396" s="1">
        <v>7</v>
      </c>
      <c r="F396" s="1" t="s">
        <v>296</v>
      </c>
      <c r="G396" s="2">
        <v>36.6666</v>
      </c>
      <c r="H396" s="6">
        <f>1+_xlfn.COUNTIFS(A:A,A396,O:O,"&lt;"&amp;O396)</f>
        <v>8</v>
      </c>
      <c r="I396" s="2">
        <f>_xlfn.AVERAGEIF(A:A,A396,G:G)</f>
        <v>50.66692222222224</v>
      </c>
      <c r="J396" s="2">
        <f t="shared" si="56"/>
        <v>-14.000322222222238</v>
      </c>
      <c r="K396" s="2">
        <f t="shared" si="57"/>
        <v>75.99967777777776</v>
      </c>
      <c r="L396" s="2">
        <f t="shared" si="58"/>
        <v>95.58163190065281</v>
      </c>
      <c r="M396" s="2">
        <f>SUMIF(A:A,A396,L:L)</f>
        <v>3354.9609146334205</v>
      </c>
      <c r="N396" s="3">
        <f t="shared" si="59"/>
        <v>0.02848964096235873</v>
      </c>
      <c r="O396" s="7">
        <f t="shared" si="60"/>
        <v>35.100477444458726</v>
      </c>
      <c r="P396" s="3">
        <f t="shared" si="61"/>
      </c>
      <c r="Q396" s="3">
        <f>IF(ISNUMBER(P396),SUMIF(A:A,A396,P:P),"")</f>
      </c>
      <c r="R396" s="3">
        <f t="shared" si="62"/>
      </c>
      <c r="S396" s="8">
        <f t="shared" si="63"/>
      </c>
    </row>
    <row r="397" spans="1:19" ht="15">
      <c r="A397" s="1">
        <v>27</v>
      </c>
      <c r="B397" s="5">
        <v>0.7013888888888888</v>
      </c>
      <c r="C397" s="1" t="s">
        <v>234</v>
      </c>
      <c r="D397" s="1">
        <v>9</v>
      </c>
      <c r="E397" s="1">
        <v>9</v>
      </c>
      <c r="F397" s="1" t="s">
        <v>298</v>
      </c>
      <c r="G397" s="2">
        <v>40.5356666666667</v>
      </c>
      <c r="H397" s="6">
        <f>1+_xlfn.COUNTIFS(A:A,A397,O:O,"&lt;"&amp;O397)</f>
        <v>7</v>
      </c>
      <c r="I397" s="2">
        <f>_xlfn.AVERAGEIF(A:A,A397,G:G)</f>
        <v>50.66692222222224</v>
      </c>
      <c r="J397" s="2">
        <f t="shared" si="56"/>
        <v>-10.13125555555554</v>
      </c>
      <c r="K397" s="2">
        <f t="shared" si="57"/>
        <v>79.86874444444446</v>
      </c>
      <c r="L397" s="2">
        <f t="shared" si="58"/>
        <v>120.55724069630347</v>
      </c>
      <c r="M397" s="2">
        <f>SUMIF(A:A,A397,L:L)</f>
        <v>3354.9609146334205</v>
      </c>
      <c r="N397" s="3">
        <f t="shared" si="59"/>
        <v>0.03593402241154757</v>
      </c>
      <c r="O397" s="7">
        <f t="shared" si="60"/>
        <v>27.828779882951405</v>
      </c>
      <c r="P397" s="3">
        <f t="shared" si="61"/>
      </c>
      <c r="Q397" s="3">
        <f>IF(ISNUMBER(P397),SUMIF(A:A,A397,P:P),"")</f>
      </c>
      <c r="R397" s="3">
        <f t="shared" si="62"/>
      </c>
      <c r="S397" s="8">
        <f t="shared" si="63"/>
      </c>
    </row>
    <row r="398" spans="1:19" ht="15">
      <c r="A398" s="1">
        <v>47</v>
      </c>
      <c r="B398" s="5">
        <v>0.7083333333333334</v>
      </c>
      <c r="C398" s="1" t="s">
        <v>429</v>
      </c>
      <c r="D398" s="1">
        <v>7</v>
      </c>
      <c r="E398" s="1">
        <v>3</v>
      </c>
      <c r="F398" s="1" t="s">
        <v>485</v>
      </c>
      <c r="G398" s="2">
        <v>69.6991666666667</v>
      </c>
      <c r="H398" s="6">
        <f>1+_xlfn.COUNTIFS(A:A,A398,O:O,"&lt;"&amp;O398)</f>
        <v>1</v>
      </c>
      <c r="I398" s="2">
        <f>_xlfn.AVERAGEIF(A:A,A398,G:G)</f>
        <v>49.74943333333331</v>
      </c>
      <c r="J398" s="2">
        <f t="shared" si="56"/>
        <v>19.94973333333339</v>
      </c>
      <c r="K398" s="2">
        <f t="shared" si="57"/>
        <v>109.9497333333334</v>
      </c>
      <c r="L398" s="2">
        <f t="shared" si="58"/>
        <v>732.8814820996294</v>
      </c>
      <c r="M398" s="2">
        <f>SUMIF(A:A,A398,L:L)</f>
        <v>3115.4488013344567</v>
      </c>
      <c r="N398" s="3">
        <f t="shared" si="59"/>
        <v>0.23524106118698224</v>
      </c>
      <c r="O398" s="7">
        <f t="shared" si="60"/>
        <v>4.250958548453181</v>
      </c>
      <c r="P398" s="3">
        <f t="shared" si="61"/>
        <v>0.23524106118698224</v>
      </c>
      <c r="Q398" s="3">
        <f>IF(ISNUMBER(P398),SUMIF(A:A,A398,P:P),"")</f>
        <v>0.9401321040537964</v>
      </c>
      <c r="R398" s="3">
        <f t="shared" si="62"/>
        <v>0.2502212829161307</v>
      </c>
      <c r="S398" s="8">
        <f t="shared" si="63"/>
        <v>3.996462604402762</v>
      </c>
    </row>
    <row r="399" spans="1:19" ht="15">
      <c r="A399" s="1">
        <v>47</v>
      </c>
      <c r="B399" s="5">
        <v>0.7083333333333334</v>
      </c>
      <c r="C399" s="1" t="s">
        <v>429</v>
      </c>
      <c r="D399" s="1">
        <v>7</v>
      </c>
      <c r="E399" s="1">
        <v>9</v>
      </c>
      <c r="F399" s="1" t="s">
        <v>491</v>
      </c>
      <c r="G399" s="2">
        <v>66.3063333333333</v>
      </c>
      <c r="H399" s="6">
        <f>1+_xlfn.COUNTIFS(A:A,A399,O:O,"&lt;"&amp;O399)</f>
        <v>2</v>
      </c>
      <c r="I399" s="2">
        <f>_xlfn.AVERAGEIF(A:A,A399,G:G)</f>
        <v>49.74943333333331</v>
      </c>
      <c r="J399" s="2">
        <f t="shared" si="56"/>
        <v>16.55689999999999</v>
      </c>
      <c r="K399" s="2">
        <f t="shared" si="57"/>
        <v>106.55689999999998</v>
      </c>
      <c r="L399" s="2">
        <f t="shared" si="58"/>
        <v>597.894310478317</v>
      </c>
      <c r="M399" s="2">
        <f>SUMIF(A:A,A399,L:L)</f>
        <v>3115.4488013344567</v>
      </c>
      <c r="N399" s="3">
        <f t="shared" si="59"/>
        <v>0.19191273829382713</v>
      </c>
      <c r="O399" s="7">
        <f t="shared" si="60"/>
        <v>5.2107015349286225</v>
      </c>
      <c r="P399" s="3">
        <f t="shared" si="61"/>
        <v>0.19191273829382713</v>
      </c>
      <c r="Q399" s="3">
        <f>IF(ISNUMBER(P399),SUMIF(A:A,A399,P:P),"")</f>
        <v>0.9401321040537964</v>
      </c>
      <c r="R399" s="3">
        <f t="shared" si="62"/>
        <v>0.20413379935256998</v>
      </c>
      <c r="S399" s="8">
        <f t="shared" si="63"/>
        <v>4.8987477976287925</v>
      </c>
    </row>
    <row r="400" spans="1:19" ht="15">
      <c r="A400" s="1">
        <v>47</v>
      </c>
      <c r="B400" s="5">
        <v>0.7083333333333334</v>
      </c>
      <c r="C400" s="1" t="s">
        <v>429</v>
      </c>
      <c r="D400" s="1">
        <v>7</v>
      </c>
      <c r="E400" s="1">
        <v>1</v>
      </c>
      <c r="F400" s="1" t="s">
        <v>484</v>
      </c>
      <c r="G400" s="2">
        <v>57.927466666666604</v>
      </c>
      <c r="H400" s="6">
        <f>1+_xlfn.COUNTIFS(A:A,A400,O:O,"&lt;"&amp;O400)</f>
        <v>3</v>
      </c>
      <c r="I400" s="2">
        <f>_xlfn.AVERAGEIF(A:A,A400,G:G)</f>
        <v>49.74943333333331</v>
      </c>
      <c r="J400" s="2">
        <f t="shared" si="56"/>
        <v>8.178033333333296</v>
      </c>
      <c r="K400" s="2">
        <f t="shared" si="57"/>
        <v>98.1780333333333</v>
      </c>
      <c r="L400" s="2">
        <f t="shared" si="58"/>
        <v>361.6518468444734</v>
      </c>
      <c r="M400" s="2">
        <f>SUMIF(A:A,A400,L:L)</f>
        <v>3115.4488013344567</v>
      </c>
      <c r="N400" s="3">
        <f t="shared" si="59"/>
        <v>0.1160833863453526</v>
      </c>
      <c r="O400" s="7">
        <f t="shared" si="60"/>
        <v>8.614497142812159</v>
      </c>
      <c r="P400" s="3">
        <f t="shared" si="61"/>
        <v>0.1160833863453526</v>
      </c>
      <c r="Q400" s="3">
        <f>IF(ISNUMBER(P400),SUMIF(A:A,A400,P:P),"")</f>
        <v>0.9401321040537964</v>
      </c>
      <c r="R400" s="3">
        <f t="shared" si="62"/>
        <v>0.12347561140057617</v>
      </c>
      <c r="S400" s="8">
        <f t="shared" si="63"/>
        <v>8.098765324237412</v>
      </c>
    </row>
    <row r="401" spans="1:19" ht="15">
      <c r="A401" s="1">
        <v>47</v>
      </c>
      <c r="B401" s="5">
        <v>0.7083333333333334</v>
      </c>
      <c r="C401" s="1" t="s">
        <v>429</v>
      </c>
      <c r="D401" s="1">
        <v>7</v>
      </c>
      <c r="E401" s="1">
        <v>5</v>
      </c>
      <c r="F401" s="1" t="s">
        <v>487</v>
      </c>
      <c r="G401" s="2">
        <v>55.6765666666667</v>
      </c>
      <c r="H401" s="6">
        <f>1+_xlfn.COUNTIFS(A:A,A401,O:O,"&lt;"&amp;O401)</f>
        <v>4</v>
      </c>
      <c r="I401" s="2">
        <f>_xlfn.AVERAGEIF(A:A,A401,G:G)</f>
        <v>49.74943333333331</v>
      </c>
      <c r="J401" s="2">
        <f t="shared" si="56"/>
        <v>5.927133333333394</v>
      </c>
      <c r="K401" s="2">
        <f t="shared" si="57"/>
        <v>95.92713333333339</v>
      </c>
      <c r="L401" s="2">
        <f t="shared" si="58"/>
        <v>315.9639105675278</v>
      </c>
      <c r="M401" s="2">
        <f>SUMIF(A:A,A401,L:L)</f>
        <v>3115.4488013344567</v>
      </c>
      <c r="N401" s="3">
        <f t="shared" si="59"/>
        <v>0.10141842498974443</v>
      </c>
      <c r="O401" s="7">
        <f t="shared" si="60"/>
        <v>9.860141291891699</v>
      </c>
      <c r="P401" s="3">
        <f t="shared" si="61"/>
        <v>0.10141842498974443</v>
      </c>
      <c r="Q401" s="3">
        <f>IF(ISNUMBER(P401),SUMIF(A:A,A401,P:P),"")</f>
        <v>0.9401321040537964</v>
      </c>
      <c r="R401" s="3">
        <f t="shared" si="62"/>
        <v>0.10787678088263758</v>
      </c>
      <c r="S401" s="8">
        <f t="shared" si="63"/>
        <v>9.26983537901386</v>
      </c>
    </row>
    <row r="402" spans="1:19" ht="15">
      <c r="A402" s="1">
        <v>47</v>
      </c>
      <c r="B402" s="5">
        <v>0.7083333333333334</v>
      </c>
      <c r="C402" s="1" t="s">
        <v>429</v>
      </c>
      <c r="D402" s="1">
        <v>7</v>
      </c>
      <c r="E402" s="1">
        <v>6</v>
      </c>
      <c r="F402" s="1" t="s">
        <v>488</v>
      </c>
      <c r="G402" s="2">
        <v>52.6529</v>
      </c>
      <c r="H402" s="6">
        <f>1+_xlfn.COUNTIFS(A:A,A402,O:O,"&lt;"&amp;O402)</f>
        <v>5</v>
      </c>
      <c r="I402" s="2">
        <f>_xlfn.AVERAGEIF(A:A,A402,G:G)</f>
        <v>49.74943333333331</v>
      </c>
      <c r="J402" s="2">
        <f t="shared" si="56"/>
        <v>2.903466666666695</v>
      </c>
      <c r="K402" s="2">
        <f t="shared" si="57"/>
        <v>92.9034666666667</v>
      </c>
      <c r="L402" s="2">
        <f t="shared" si="58"/>
        <v>263.54074868734193</v>
      </c>
      <c r="M402" s="2">
        <f>SUMIF(A:A,A402,L:L)</f>
        <v>3115.4488013344567</v>
      </c>
      <c r="N402" s="3">
        <f t="shared" si="59"/>
        <v>0.08459158390741589</v>
      </c>
      <c r="O402" s="7">
        <f t="shared" si="60"/>
        <v>11.821506984601255</v>
      </c>
      <c r="P402" s="3">
        <f t="shared" si="61"/>
        <v>0.08459158390741589</v>
      </c>
      <c r="Q402" s="3">
        <f>IF(ISNUMBER(P402),SUMIF(A:A,A402,P:P),"")</f>
        <v>0.9401321040537964</v>
      </c>
      <c r="R402" s="3">
        <f t="shared" si="62"/>
        <v>0.08997840148492085</v>
      </c>
      <c r="S402" s="8">
        <f t="shared" si="63"/>
        <v>11.11377823451983</v>
      </c>
    </row>
    <row r="403" spans="1:19" ht="15">
      <c r="A403" s="1">
        <v>47</v>
      </c>
      <c r="B403" s="5">
        <v>0.7083333333333334</v>
      </c>
      <c r="C403" s="1" t="s">
        <v>429</v>
      </c>
      <c r="D403" s="1">
        <v>7</v>
      </c>
      <c r="E403" s="1">
        <v>4</v>
      </c>
      <c r="F403" s="1" t="s">
        <v>486</v>
      </c>
      <c r="G403" s="2">
        <v>43.856899999999996</v>
      </c>
      <c r="H403" s="6">
        <f>1+_xlfn.COUNTIFS(A:A,A403,O:O,"&lt;"&amp;O403)</f>
        <v>9</v>
      </c>
      <c r="I403" s="2">
        <f>_xlfn.AVERAGEIF(A:A,A403,G:G)</f>
        <v>49.74943333333331</v>
      </c>
      <c r="J403" s="2">
        <f t="shared" si="56"/>
        <v>-5.892533333333311</v>
      </c>
      <c r="K403" s="2">
        <f t="shared" si="57"/>
        <v>84.10746666666668</v>
      </c>
      <c r="L403" s="2">
        <f t="shared" si="58"/>
        <v>155.46925577285378</v>
      </c>
      <c r="M403" s="2">
        <f>SUMIF(A:A,A403,L:L)</f>
        <v>3115.4488013344567</v>
      </c>
      <c r="N403" s="3">
        <f t="shared" si="59"/>
        <v>0.049902683589684034</v>
      </c>
      <c r="O403" s="7">
        <f t="shared" si="60"/>
        <v>20.039002475745047</v>
      </c>
      <c r="P403" s="3">
        <f t="shared" si="61"/>
        <v>0.049902683589684034</v>
      </c>
      <c r="Q403" s="3">
        <f>IF(ISNUMBER(P403),SUMIF(A:A,A403,P:P),"")</f>
        <v>0.9401321040537964</v>
      </c>
      <c r="R403" s="3">
        <f t="shared" si="62"/>
        <v>0.053080501532185194</v>
      </c>
      <c r="S403" s="8">
        <f t="shared" si="63"/>
        <v>18.839309560661427</v>
      </c>
    </row>
    <row r="404" spans="1:19" ht="15">
      <c r="A404" s="1">
        <v>47</v>
      </c>
      <c r="B404" s="5">
        <v>0.7083333333333334</v>
      </c>
      <c r="C404" s="1" t="s">
        <v>429</v>
      </c>
      <c r="D404" s="1">
        <v>7</v>
      </c>
      <c r="E404" s="1">
        <v>7</v>
      </c>
      <c r="F404" s="1" t="s">
        <v>489</v>
      </c>
      <c r="G404" s="2">
        <v>46.661833333333306</v>
      </c>
      <c r="H404" s="6">
        <f>1+_xlfn.COUNTIFS(A:A,A404,O:O,"&lt;"&amp;O404)</f>
        <v>6</v>
      </c>
      <c r="I404" s="2">
        <f>_xlfn.AVERAGEIF(A:A,A404,G:G)</f>
        <v>49.74943333333331</v>
      </c>
      <c r="J404" s="2">
        <f t="shared" si="56"/>
        <v>-3.087600000000002</v>
      </c>
      <c r="K404" s="2">
        <f t="shared" si="57"/>
        <v>86.91239999999999</v>
      </c>
      <c r="L404" s="2">
        <f t="shared" si="58"/>
        <v>183.96471998266057</v>
      </c>
      <c r="M404" s="2">
        <f>SUMIF(A:A,A404,L:L)</f>
        <v>3115.4488013344567</v>
      </c>
      <c r="N404" s="3">
        <f t="shared" si="59"/>
        <v>0.05904918736069808</v>
      </c>
      <c r="O404" s="7">
        <f t="shared" si="60"/>
        <v>16.935034074077358</v>
      </c>
      <c r="P404" s="3">
        <f t="shared" si="61"/>
        <v>0.05904918736069808</v>
      </c>
      <c r="Q404" s="3">
        <f>IF(ISNUMBER(P404),SUMIF(A:A,A404,P:P),"")</f>
        <v>0.9401321040537964</v>
      </c>
      <c r="R404" s="3">
        <f t="shared" si="62"/>
        <v>0.0628094574220807</v>
      </c>
      <c r="S404" s="8">
        <f t="shared" si="63"/>
        <v>15.921169216285085</v>
      </c>
    </row>
    <row r="405" spans="1:19" ht="15">
      <c r="A405" s="1">
        <v>47</v>
      </c>
      <c r="B405" s="5">
        <v>0.7083333333333334</v>
      </c>
      <c r="C405" s="1" t="s">
        <v>429</v>
      </c>
      <c r="D405" s="1">
        <v>7</v>
      </c>
      <c r="E405" s="1">
        <v>8</v>
      </c>
      <c r="F405" s="1" t="s">
        <v>490</v>
      </c>
      <c r="G405" s="2">
        <v>44.0042666666666</v>
      </c>
      <c r="H405" s="6">
        <f>1+_xlfn.COUNTIFS(A:A,A405,O:O,"&lt;"&amp;O405)</f>
        <v>8</v>
      </c>
      <c r="I405" s="2">
        <f>_xlfn.AVERAGEIF(A:A,A405,G:G)</f>
        <v>49.74943333333331</v>
      </c>
      <c r="J405" s="2">
        <f t="shared" si="56"/>
        <v>-5.745166666666705</v>
      </c>
      <c r="K405" s="2">
        <f t="shared" si="57"/>
        <v>84.2548333333333</v>
      </c>
      <c r="L405" s="2">
        <f t="shared" si="58"/>
        <v>156.8500102522356</v>
      </c>
      <c r="M405" s="2">
        <f>SUMIF(A:A,A405,L:L)</f>
        <v>3115.4488013344567</v>
      </c>
      <c r="N405" s="3">
        <f t="shared" si="59"/>
        <v>0.05034587960009203</v>
      </c>
      <c r="O405" s="7">
        <f t="shared" si="60"/>
        <v>19.86259864646743</v>
      </c>
      <c r="P405" s="3">
        <f t="shared" si="61"/>
        <v>0.05034587960009203</v>
      </c>
      <c r="Q405" s="3">
        <f>IF(ISNUMBER(P405),SUMIF(A:A,A405,P:P),"")</f>
        <v>0.9401321040537964</v>
      </c>
      <c r="R405" s="3">
        <f t="shared" si="62"/>
        <v>0.05355192039821153</v>
      </c>
      <c r="S405" s="8">
        <f t="shared" si="63"/>
        <v>18.673466657479512</v>
      </c>
    </row>
    <row r="406" spans="1:19" ht="15">
      <c r="A406" s="1">
        <v>47</v>
      </c>
      <c r="B406" s="5">
        <v>0.7083333333333334</v>
      </c>
      <c r="C406" s="1" t="s">
        <v>429</v>
      </c>
      <c r="D406" s="1">
        <v>7</v>
      </c>
      <c r="E406" s="1">
        <v>11</v>
      </c>
      <c r="F406" s="1" t="s">
        <v>492</v>
      </c>
      <c r="G406" s="2">
        <v>42.0128333333333</v>
      </c>
      <c r="H406" s="6">
        <f>1+_xlfn.COUNTIFS(A:A,A406,O:O,"&lt;"&amp;O406)</f>
        <v>10</v>
      </c>
      <c r="I406" s="2">
        <f>_xlfn.AVERAGEIF(A:A,A406,G:G)</f>
        <v>49.74943333333331</v>
      </c>
      <c r="J406" s="2">
        <f t="shared" si="56"/>
        <v>-7.73660000000001</v>
      </c>
      <c r="K406" s="2">
        <f t="shared" si="57"/>
        <v>82.26339999999999</v>
      </c>
      <c r="L406" s="2">
        <f t="shared" si="58"/>
        <v>139.18500230027527</v>
      </c>
      <c r="M406" s="2">
        <f>SUMIF(A:A,A406,L:L)</f>
        <v>3115.4488013344567</v>
      </c>
      <c r="N406" s="3">
        <f t="shared" si="59"/>
        <v>0.044675746955192275</v>
      </c>
      <c r="O406" s="7">
        <f t="shared" si="60"/>
        <v>22.383509356943804</v>
      </c>
      <c r="P406" s="3">
        <f t="shared" si="61"/>
      </c>
      <c r="Q406" s="3">
        <f>IF(ISNUMBER(P406),SUMIF(A:A,A406,P:P),"")</f>
      </c>
      <c r="R406" s="3">
        <f t="shared" si="62"/>
      </c>
      <c r="S406" s="8">
        <f t="shared" si="63"/>
      </c>
    </row>
    <row r="407" spans="1:19" ht="15">
      <c r="A407" s="1">
        <v>47</v>
      </c>
      <c r="B407" s="5">
        <v>0.7083333333333334</v>
      </c>
      <c r="C407" s="1" t="s">
        <v>429</v>
      </c>
      <c r="D407" s="1">
        <v>7</v>
      </c>
      <c r="E407" s="1">
        <v>12</v>
      </c>
      <c r="F407" s="1" t="s">
        <v>493</v>
      </c>
      <c r="G407" s="2">
        <v>44.4102</v>
      </c>
      <c r="H407" s="6">
        <f>1+_xlfn.COUNTIFS(A:A,A407,O:O,"&lt;"&amp;O407)</f>
        <v>7</v>
      </c>
      <c r="I407" s="2">
        <f>_xlfn.AVERAGEIF(A:A,A407,G:G)</f>
        <v>49.74943333333331</v>
      </c>
      <c r="J407" s="2">
        <f t="shared" si="56"/>
        <v>-5.339233333333304</v>
      </c>
      <c r="K407" s="2">
        <f t="shared" si="57"/>
        <v>84.66076666666669</v>
      </c>
      <c r="L407" s="2">
        <f t="shared" si="58"/>
        <v>160.71715198540096</v>
      </c>
      <c r="M407" s="2">
        <f>SUMIF(A:A,A407,L:L)</f>
        <v>3115.4488013344567</v>
      </c>
      <c r="N407" s="3">
        <f t="shared" si="59"/>
        <v>0.05158715877999989</v>
      </c>
      <c r="O407" s="7">
        <f t="shared" si="60"/>
        <v>19.384669046508826</v>
      </c>
      <c r="P407" s="3">
        <f t="shared" si="61"/>
        <v>0.05158715877999989</v>
      </c>
      <c r="Q407" s="3">
        <f>IF(ISNUMBER(P407),SUMIF(A:A,A407,P:P),"")</f>
        <v>0.9401321040537964</v>
      </c>
      <c r="R407" s="3">
        <f t="shared" si="62"/>
        <v>0.05487224461068714</v>
      </c>
      <c r="S407" s="8">
        <f t="shared" si="63"/>
        <v>18.224149697080843</v>
      </c>
    </row>
    <row r="408" spans="1:19" ht="15">
      <c r="A408" s="1">
        <v>47</v>
      </c>
      <c r="B408" s="5">
        <v>0.7083333333333334</v>
      </c>
      <c r="C408" s="1" t="s">
        <v>429</v>
      </c>
      <c r="D408" s="1">
        <v>7</v>
      </c>
      <c r="E408" s="1">
        <v>13</v>
      </c>
      <c r="F408" s="1" t="s">
        <v>494</v>
      </c>
      <c r="G408" s="2">
        <v>24.0353</v>
      </c>
      <c r="H408" s="6">
        <f>1+_xlfn.COUNTIFS(A:A,A408,O:O,"&lt;"&amp;O408)</f>
        <v>11</v>
      </c>
      <c r="I408" s="2">
        <f>_xlfn.AVERAGEIF(A:A,A408,G:G)</f>
        <v>49.74943333333331</v>
      </c>
      <c r="J408" s="2">
        <f t="shared" si="56"/>
        <v>-25.714133333333308</v>
      </c>
      <c r="K408" s="2">
        <f t="shared" si="57"/>
        <v>64.28586666666669</v>
      </c>
      <c r="L408" s="2">
        <f t="shared" si="58"/>
        <v>47.33036236374086</v>
      </c>
      <c r="M408" s="2">
        <f>SUMIF(A:A,A408,L:L)</f>
        <v>3115.4488013344567</v>
      </c>
      <c r="N408" s="3">
        <f t="shared" si="59"/>
        <v>0.015192148991011374</v>
      </c>
      <c r="O408" s="7">
        <f t="shared" si="60"/>
        <v>65.8234724127352</v>
      </c>
      <c r="P408" s="3">
        <f t="shared" si="61"/>
      </c>
      <c r="Q408" s="3">
        <f>IF(ISNUMBER(P408),SUMIF(A:A,A408,P:P),"")</f>
      </c>
      <c r="R408" s="3">
        <f t="shared" si="62"/>
      </c>
      <c r="S408" s="8">
        <f t="shared" si="63"/>
      </c>
    </row>
    <row r="409" spans="1:19" ht="15">
      <c r="A409" s="1">
        <v>37</v>
      </c>
      <c r="B409" s="5">
        <v>0.7152777777777778</v>
      </c>
      <c r="C409" s="1" t="s">
        <v>346</v>
      </c>
      <c r="D409" s="1">
        <v>9</v>
      </c>
      <c r="E409" s="1">
        <v>4</v>
      </c>
      <c r="F409" s="1" t="s">
        <v>385</v>
      </c>
      <c r="G409" s="2">
        <v>62.4158333333333</v>
      </c>
      <c r="H409" s="6">
        <f>1+_xlfn.COUNTIFS(A:A,A409,O:O,"&lt;"&amp;O409)</f>
        <v>1</v>
      </c>
      <c r="I409" s="2">
        <f>_xlfn.AVERAGEIF(A:A,A409,G:G)</f>
        <v>49.980879999999985</v>
      </c>
      <c r="J409" s="2">
        <f t="shared" si="56"/>
        <v>12.434953333333318</v>
      </c>
      <c r="K409" s="2">
        <f t="shared" si="57"/>
        <v>102.43495333333331</v>
      </c>
      <c r="L409" s="2">
        <f t="shared" si="58"/>
        <v>466.8916416418043</v>
      </c>
      <c r="M409" s="2">
        <f>SUMIF(A:A,A409,L:L)</f>
        <v>2592.4539891762192</v>
      </c>
      <c r="N409" s="3">
        <f t="shared" si="59"/>
        <v>0.18009640425293114</v>
      </c>
      <c r="O409" s="7">
        <f t="shared" si="60"/>
        <v>5.552581708380914</v>
      </c>
      <c r="P409" s="3">
        <f t="shared" si="61"/>
        <v>0.18009640425293114</v>
      </c>
      <c r="Q409" s="3">
        <f>IF(ISNUMBER(P409),SUMIF(A:A,A409,P:P),"")</f>
        <v>0.8793946187913886</v>
      </c>
      <c r="R409" s="3">
        <f t="shared" si="62"/>
        <v>0.20479589072360915</v>
      </c>
      <c r="S409" s="8">
        <f t="shared" si="63"/>
        <v>4.8829104747496705</v>
      </c>
    </row>
    <row r="410" spans="1:19" ht="15">
      <c r="A410" s="1">
        <v>37</v>
      </c>
      <c r="B410" s="5">
        <v>0.7152777777777778</v>
      </c>
      <c r="C410" s="1" t="s">
        <v>346</v>
      </c>
      <c r="D410" s="1">
        <v>9</v>
      </c>
      <c r="E410" s="1">
        <v>1</v>
      </c>
      <c r="F410" s="1" t="s">
        <v>383</v>
      </c>
      <c r="G410" s="2">
        <v>60.6255333333333</v>
      </c>
      <c r="H410" s="6">
        <f>1+_xlfn.COUNTIFS(A:A,A410,O:O,"&lt;"&amp;O410)</f>
        <v>2</v>
      </c>
      <c r="I410" s="2">
        <f>_xlfn.AVERAGEIF(A:A,A410,G:G)</f>
        <v>49.980879999999985</v>
      </c>
      <c r="J410" s="2">
        <f t="shared" si="56"/>
        <v>10.644653333333316</v>
      </c>
      <c r="K410" s="2">
        <f t="shared" si="57"/>
        <v>100.64465333333331</v>
      </c>
      <c r="L410" s="2">
        <f t="shared" si="58"/>
        <v>419.3388062593527</v>
      </c>
      <c r="M410" s="2">
        <f>SUMIF(A:A,A410,L:L)</f>
        <v>2592.4539891762192</v>
      </c>
      <c r="N410" s="3">
        <f t="shared" si="59"/>
        <v>0.16175361569005212</v>
      </c>
      <c r="O410" s="7">
        <f t="shared" si="60"/>
        <v>6.1822420211995315</v>
      </c>
      <c r="P410" s="3">
        <f t="shared" si="61"/>
        <v>0.16175361569005212</v>
      </c>
      <c r="Q410" s="3">
        <f>IF(ISNUMBER(P410),SUMIF(A:A,A410,P:P),"")</f>
        <v>0.8793946187913886</v>
      </c>
      <c r="R410" s="3">
        <f t="shared" si="62"/>
        <v>0.18393746360690838</v>
      </c>
      <c r="S410" s="8">
        <f t="shared" si="63"/>
        <v>5.436630365508866</v>
      </c>
    </row>
    <row r="411" spans="1:19" ht="15">
      <c r="A411" s="1">
        <v>37</v>
      </c>
      <c r="B411" s="5">
        <v>0.7152777777777778</v>
      </c>
      <c r="C411" s="1" t="s">
        <v>346</v>
      </c>
      <c r="D411" s="1">
        <v>9</v>
      </c>
      <c r="E411" s="1">
        <v>6</v>
      </c>
      <c r="F411" s="1" t="s">
        <v>386</v>
      </c>
      <c r="G411" s="2">
        <v>60.1523666666666</v>
      </c>
      <c r="H411" s="6">
        <f>1+_xlfn.COUNTIFS(A:A,A411,O:O,"&lt;"&amp;O411)</f>
        <v>3</v>
      </c>
      <c r="I411" s="2">
        <f>_xlfn.AVERAGEIF(A:A,A411,G:G)</f>
        <v>49.980879999999985</v>
      </c>
      <c r="J411" s="2">
        <f t="shared" si="56"/>
        <v>10.171486666666617</v>
      </c>
      <c r="K411" s="2">
        <f t="shared" si="57"/>
        <v>100.17148666666662</v>
      </c>
      <c r="L411" s="2">
        <f t="shared" si="58"/>
        <v>407.6011814920342</v>
      </c>
      <c r="M411" s="2">
        <f>SUMIF(A:A,A411,L:L)</f>
        <v>2592.4539891762192</v>
      </c>
      <c r="N411" s="3">
        <f t="shared" si="59"/>
        <v>0.1572260040848609</v>
      </c>
      <c r="O411" s="7">
        <f t="shared" si="60"/>
        <v>6.3602710367189745</v>
      </c>
      <c r="P411" s="3">
        <f t="shared" si="61"/>
        <v>0.1572260040848609</v>
      </c>
      <c r="Q411" s="3">
        <f>IF(ISNUMBER(P411),SUMIF(A:A,A411,P:P),"")</f>
        <v>0.8793946187913886</v>
      </c>
      <c r="R411" s="3">
        <f t="shared" si="62"/>
        <v>0.17878890855728366</v>
      </c>
      <c r="S411" s="8">
        <f t="shared" si="63"/>
        <v>5.593188123745393</v>
      </c>
    </row>
    <row r="412" spans="1:19" ht="15">
      <c r="A412" s="1">
        <v>37</v>
      </c>
      <c r="B412" s="5">
        <v>0.7152777777777778</v>
      </c>
      <c r="C412" s="1" t="s">
        <v>346</v>
      </c>
      <c r="D412" s="1">
        <v>9</v>
      </c>
      <c r="E412" s="1">
        <v>8</v>
      </c>
      <c r="F412" s="1" t="s">
        <v>388</v>
      </c>
      <c r="G412" s="2">
        <v>57.1548333333333</v>
      </c>
      <c r="H412" s="6">
        <f>1+_xlfn.COUNTIFS(A:A,A412,O:O,"&lt;"&amp;O412)</f>
        <v>4</v>
      </c>
      <c r="I412" s="2">
        <f>_xlfn.AVERAGEIF(A:A,A412,G:G)</f>
        <v>49.980879999999985</v>
      </c>
      <c r="J412" s="2">
        <f t="shared" si="56"/>
        <v>7.173953333333316</v>
      </c>
      <c r="K412" s="2">
        <f t="shared" si="57"/>
        <v>97.17395333333332</v>
      </c>
      <c r="L412" s="2">
        <f t="shared" si="58"/>
        <v>340.5075164197119</v>
      </c>
      <c r="M412" s="2">
        <f>SUMIF(A:A,A412,L:L)</f>
        <v>2592.4539891762192</v>
      </c>
      <c r="N412" s="3">
        <f t="shared" si="59"/>
        <v>0.13134563538692232</v>
      </c>
      <c r="O412" s="7">
        <f t="shared" si="60"/>
        <v>7.613500037927921</v>
      </c>
      <c r="P412" s="3">
        <f t="shared" si="61"/>
        <v>0.13134563538692232</v>
      </c>
      <c r="Q412" s="3">
        <f>IF(ISNUMBER(P412),SUMIF(A:A,A412,P:P),"")</f>
        <v>0.8793946187913886</v>
      </c>
      <c r="R412" s="3">
        <f t="shared" si="62"/>
        <v>0.1493591529675716</v>
      </c>
      <c r="S412" s="8">
        <f t="shared" si="63"/>
        <v>6.695270963521847</v>
      </c>
    </row>
    <row r="413" spans="1:19" ht="15">
      <c r="A413" s="1">
        <v>37</v>
      </c>
      <c r="B413" s="5">
        <v>0.7152777777777778</v>
      </c>
      <c r="C413" s="1" t="s">
        <v>346</v>
      </c>
      <c r="D413" s="1">
        <v>9</v>
      </c>
      <c r="E413" s="1">
        <v>9</v>
      </c>
      <c r="F413" s="1" t="s">
        <v>389</v>
      </c>
      <c r="G413" s="2">
        <v>51.8378</v>
      </c>
      <c r="H413" s="6">
        <f>1+_xlfn.COUNTIFS(A:A,A413,O:O,"&lt;"&amp;O413)</f>
        <v>5</v>
      </c>
      <c r="I413" s="2">
        <f>_xlfn.AVERAGEIF(A:A,A413,G:G)</f>
        <v>49.980879999999985</v>
      </c>
      <c r="J413" s="2">
        <f t="shared" si="56"/>
        <v>1.8569200000000166</v>
      </c>
      <c r="K413" s="2">
        <f t="shared" si="57"/>
        <v>91.85692000000002</v>
      </c>
      <c r="L413" s="2">
        <f t="shared" si="58"/>
        <v>247.50114295547493</v>
      </c>
      <c r="M413" s="2">
        <f>SUMIF(A:A,A413,L:L)</f>
        <v>2592.4539891762192</v>
      </c>
      <c r="N413" s="3">
        <f t="shared" si="59"/>
        <v>0.09546983051148428</v>
      </c>
      <c r="O413" s="7">
        <f t="shared" si="60"/>
        <v>10.474513201107106</v>
      </c>
      <c r="P413" s="3">
        <f t="shared" si="61"/>
        <v>0.09546983051148428</v>
      </c>
      <c r="Q413" s="3">
        <f>IF(ISNUMBER(P413),SUMIF(A:A,A413,P:P),"")</f>
        <v>0.8793946187913886</v>
      </c>
      <c r="R413" s="3">
        <f t="shared" si="62"/>
        <v>0.10856312794214605</v>
      </c>
      <c r="S413" s="8">
        <f t="shared" si="63"/>
        <v>9.21123054351295</v>
      </c>
    </row>
    <row r="414" spans="1:19" ht="15">
      <c r="A414" s="1">
        <v>37</v>
      </c>
      <c r="B414" s="5">
        <v>0.7152777777777778</v>
      </c>
      <c r="C414" s="1" t="s">
        <v>346</v>
      </c>
      <c r="D414" s="1">
        <v>9</v>
      </c>
      <c r="E414" s="1">
        <v>11</v>
      </c>
      <c r="F414" s="1" t="s">
        <v>391</v>
      </c>
      <c r="G414" s="2">
        <v>50.0658333333333</v>
      </c>
      <c r="H414" s="6">
        <f>1+_xlfn.COUNTIFS(A:A,A414,O:O,"&lt;"&amp;O414)</f>
        <v>6</v>
      </c>
      <c r="I414" s="2">
        <f>_xlfn.AVERAGEIF(A:A,A414,G:G)</f>
        <v>49.980879999999985</v>
      </c>
      <c r="J414" s="2">
        <f t="shared" si="56"/>
        <v>0.084953333333317</v>
      </c>
      <c r="K414" s="2">
        <f t="shared" si="57"/>
        <v>90.08495333333332</v>
      </c>
      <c r="L414" s="2">
        <f t="shared" si="58"/>
        <v>222.53785011162935</v>
      </c>
      <c r="M414" s="2">
        <f>SUMIF(A:A,A414,L:L)</f>
        <v>2592.4539891762192</v>
      </c>
      <c r="N414" s="3">
        <f t="shared" si="59"/>
        <v>0.08584061705270349</v>
      </c>
      <c r="O414" s="7">
        <f t="shared" si="60"/>
        <v>11.6494968737938</v>
      </c>
      <c r="P414" s="3">
        <f t="shared" si="61"/>
        <v>0.08584061705270349</v>
      </c>
      <c r="Q414" s="3">
        <f>IF(ISNUMBER(P414),SUMIF(A:A,A414,P:P),"")</f>
        <v>0.8793946187913886</v>
      </c>
      <c r="R414" s="3">
        <f t="shared" si="62"/>
        <v>0.09761330717565687</v>
      </c>
      <c r="S414" s="8">
        <f t="shared" si="63"/>
        <v>10.24450486244137</v>
      </c>
    </row>
    <row r="415" spans="1:19" ht="15">
      <c r="A415" s="1">
        <v>37</v>
      </c>
      <c r="B415" s="5">
        <v>0.7152777777777778</v>
      </c>
      <c r="C415" s="1" t="s">
        <v>346</v>
      </c>
      <c r="D415" s="1">
        <v>9</v>
      </c>
      <c r="E415" s="1">
        <v>3</v>
      </c>
      <c r="F415" s="1" t="s">
        <v>384</v>
      </c>
      <c r="G415" s="2">
        <v>39.6873</v>
      </c>
      <c r="H415" s="6">
        <f>1+_xlfn.COUNTIFS(A:A,A415,O:O,"&lt;"&amp;O415)</f>
        <v>8</v>
      </c>
      <c r="I415" s="2">
        <f>_xlfn.AVERAGEIF(A:A,A415,G:G)</f>
        <v>49.980879999999985</v>
      </c>
      <c r="J415" s="2">
        <f t="shared" si="56"/>
        <v>-10.293579999999984</v>
      </c>
      <c r="K415" s="2">
        <f t="shared" si="57"/>
        <v>79.70642000000001</v>
      </c>
      <c r="L415" s="2">
        <f t="shared" si="58"/>
        <v>119.38877681305836</v>
      </c>
      <c r="M415" s="2">
        <f>SUMIF(A:A,A415,L:L)</f>
        <v>2592.4539891762192</v>
      </c>
      <c r="N415" s="3">
        <f t="shared" si="59"/>
        <v>0.046052418793745095</v>
      </c>
      <c r="O415" s="7">
        <f t="shared" si="60"/>
        <v>21.714386045143442</v>
      </c>
      <c r="P415" s="3">
        <f t="shared" si="61"/>
      </c>
      <c r="Q415" s="3">
        <f>IF(ISNUMBER(P415),SUMIF(A:A,A415,P:P),"")</f>
      </c>
      <c r="R415" s="3">
        <f t="shared" si="62"/>
      </c>
      <c r="S415" s="8">
        <f t="shared" si="63"/>
      </c>
    </row>
    <row r="416" spans="1:19" ht="15">
      <c r="A416" s="1">
        <v>37</v>
      </c>
      <c r="B416" s="5">
        <v>0.7152777777777778</v>
      </c>
      <c r="C416" s="1" t="s">
        <v>346</v>
      </c>
      <c r="D416" s="1">
        <v>9</v>
      </c>
      <c r="E416" s="1">
        <v>7</v>
      </c>
      <c r="F416" s="1" t="s">
        <v>387</v>
      </c>
      <c r="G416" s="2">
        <v>46.0998333333334</v>
      </c>
      <c r="H416" s="6">
        <f>1+_xlfn.COUNTIFS(A:A,A416,O:O,"&lt;"&amp;O416)</f>
        <v>7</v>
      </c>
      <c r="I416" s="2">
        <f>_xlfn.AVERAGEIF(A:A,A416,G:G)</f>
        <v>49.980879999999985</v>
      </c>
      <c r="J416" s="2">
        <f t="shared" si="56"/>
        <v>-3.8810466666665846</v>
      </c>
      <c r="K416" s="2">
        <f t="shared" si="57"/>
        <v>86.11895333333342</v>
      </c>
      <c r="L416" s="2">
        <f t="shared" si="58"/>
        <v>175.41194866582853</v>
      </c>
      <c r="M416" s="2">
        <f>SUMIF(A:A,A416,L:L)</f>
        <v>2592.4539891762192</v>
      </c>
      <c r="N416" s="3">
        <f t="shared" si="59"/>
        <v>0.06766251181243436</v>
      </c>
      <c r="O416" s="7">
        <f t="shared" si="60"/>
        <v>14.779232594439831</v>
      </c>
      <c r="P416" s="3">
        <f t="shared" si="61"/>
        <v>0.06766251181243436</v>
      </c>
      <c r="Q416" s="3">
        <f>IF(ISNUMBER(P416),SUMIF(A:A,A416,P:P),"")</f>
        <v>0.8793946187913886</v>
      </c>
      <c r="R416" s="3">
        <f t="shared" si="62"/>
        <v>0.0769421490268243</v>
      </c>
      <c r="S416" s="8">
        <f t="shared" si="63"/>
        <v>12.99677761341668</v>
      </c>
    </row>
    <row r="417" spans="1:19" ht="15">
      <c r="A417" s="1">
        <v>37</v>
      </c>
      <c r="B417" s="5">
        <v>0.7152777777777778</v>
      </c>
      <c r="C417" s="1" t="s">
        <v>346</v>
      </c>
      <c r="D417" s="1">
        <v>9</v>
      </c>
      <c r="E417" s="1">
        <v>10</v>
      </c>
      <c r="F417" s="1" t="s">
        <v>390</v>
      </c>
      <c r="G417" s="2">
        <v>32.8269666666667</v>
      </c>
      <c r="H417" s="6">
        <f>1+_xlfn.COUNTIFS(A:A,A417,O:O,"&lt;"&amp;O417)</f>
        <v>10</v>
      </c>
      <c r="I417" s="2">
        <f>_xlfn.AVERAGEIF(A:A,A417,G:G)</f>
        <v>49.980879999999985</v>
      </c>
      <c r="J417" s="2">
        <f t="shared" si="56"/>
        <v>-17.153913333333286</v>
      </c>
      <c r="K417" s="2">
        <f t="shared" si="57"/>
        <v>72.84608666666671</v>
      </c>
      <c r="L417" s="2">
        <f t="shared" si="58"/>
        <v>79.10413903369474</v>
      </c>
      <c r="M417" s="2">
        <f>SUMIF(A:A,A417,L:L)</f>
        <v>2592.4539891762192</v>
      </c>
      <c r="N417" s="3">
        <f t="shared" si="59"/>
        <v>0.03051322776178988</v>
      </c>
      <c r="O417" s="7">
        <f t="shared" si="60"/>
        <v>32.772671832910696</v>
      </c>
      <c r="P417" s="3">
        <f t="shared" si="61"/>
      </c>
      <c r="Q417" s="3">
        <f>IF(ISNUMBER(P417),SUMIF(A:A,A417,P:P),"")</f>
      </c>
      <c r="R417" s="3">
        <f t="shared" si="62"/>
      </c>
      <c r="S417" s="8">
        <f t="shared" si="63"/>
      </c>
    </row>
    <row r="418" spans="1:19" ht="15">
      <c r="A418" s="1">
        <v>37</v>
      </c>
      <c r="B418" s="5">
        <v>0.7152777777777778</v>
      </c>
      <c r="C418" s="1" t="s">
        <v>346</v>
      </c>
      <c r="D418" s="1">
        <v>9</v>
      </c>
      <c r="E418" s="1">
        <v>13</v>
      </c>
      <c r="F418" s="1" t="s">
        <v>392</v>
      </c>
      <c r="G418" s="2">
        <v>38.9425</v>
      </c>
      <c r="H418" s="6">
        <f>1+_xlfn.COUNTIFS(A:A,A418,O:O,"&lt;"&amp;O418)</f>
        <v>9</v>
      </c>
      <c r="I418" s="2">
        <f>_xlfn.AVERAGEIF(A:A,A418,G:G)</f>
        <v>49.980879999999985</v>
      </c>
      <c r="J418" s="2">
        <f t="shared" si="56"/>
        <v>-11.038379999999982</v>
      </c>
      <c r="K418" s="2">
        <f t="shared" si="57"/>
        <v>78.96162000000001</v>
      </c>
      <c r="L418" s="2">
        <f t="shared" si="58"/>
        <v>114.17098578362993</v>
      </c>
      <c r="M418" s="2">
        <f>SUMIF(A:A,A418,L:L)</f>
        <v>2592.4539891762192</v>
      </c>
      <c r="N418" s="3">
        <f t="shared" si="59"/>
        <v>0.04403973465307634</v>
      </c>
      <c r="O418" s="7">
        <f t="shared" si="60"/>
        <v>22.706767147384397</v>
      </c>
      <c r="P418" s="3">
        <f t="shared" si="61"/>
      </c>
      <c r="Q418" s="3">
        <f>IF(ISNUMBER(P418),SUMIF(A:A,A418,P:P),"")</f>
      </c>
      <c r="R418" s="3">
        <f t="shared" si="62"/>
      </c>
      <c r="S418" s="8">
        <f t="shared" si="63"/>
      </c>
    </row>
    <row r="419" spans="1:19" ht="15">
      <c r="A419" s="1">
        <v>16</v>
      </c>
      <c r="B419" s="5">
        <v>0.7222222222222222</v>
      </c>
      <c r="C419" s="1" t="s">
        <v>176</v>
      </c>
      <c r="D419" s="1">
        <v>5</v>
      </c>
      <c r="E419" s="1">
        <v>8</v>
      </c>
      <c r="F419" s="1" t="s">
        <v>191</v>
      </c>
      <c r="G419" s="2">
        <v>72.0073333333334</v>
      </c>
      <c r="H419" s="6">
        <f>1+_xlfn.COUNTIFS(A:A,A419,O:O,"&lt;"&amp;O419)</f>
        <v>1</v>
      </c>
      <c r="I419" s="2">
        <f>_xlfn.AVERAGEIF(A:A,A419,G:G)</f>
        <v>49.73441851851854</v>
      </c>
      <c r="J419" s="2">
        <f t="shared" si="56"/>
        <v>22.272914814814868</v>
      </c>
      <c r="K419" s="2">
        <f t="shared" si="57"/>
        <v>112.27291481481487</v>
      </c>
      <c r="L419" s="2">
        <f t="shared" si="58"/>
        <v>842.5010334636848</v>
      </c>
      <c r="M419" s="2">
        <f>SUMIF(A:A,A419,L:L)</f>
        <v>2661.7718781725466</v>
      </c>
      <c r="N419" s="3">
        <f t="shared" si="59"/>
        <v>0.31651887239942905</v>
      </c>
      <c r="O419" s="7">
        <f t="shared" si="60"/>
        <v>3.159369273684433</v>
      </c>
      <c r="P419" s="3">
        <f t="shared" si="61"/>
        <v>0.31651887239942905</v>
      </c>
      <c r="Q419" s="3">
        <f>IF(ISNUMBER(P419),SUMIF(A:A,A419,P:P),"")</f>
        <v>0.9454108261047479</v>
      </c>
      <c r="R419" s="3">
        <f t="shared" si="62"/>
        <v>0.33479505804216375</v>
      </c>
      <c r="S419" s="8">
        <f t="shared" si="63"/>
        <v>2.9869019150039575</v>
      </c>
    </row>
    <row r="420" spans="1:19" ht="15">
      <c r="A420" s="1">
        <v>16</v>
      </c>
      <c r="B420" s="5">
        <v>0.7222222222222222</v>
      </c>
      <c r="C420" s="1" t="s">
        <v>176</v>
      </c>
      <c r="D420" s="1">
        <v>5</v>
      </c>
      <c r="E420" s="1">
        <v>4</v>
      </c>
      <c r="F420" s="1" t="s">
        <v>187</v>
      </c>
      <c r="G420" s="2">
        <v>59.86636666666671</v>
      </c>
      <c r="H420" s="6">
        <f>1+_xlfn.COUNTIFS(A:A,A420,O:O,"&lt;"&amp;O420)</f>
        <v>2</v>
      </c>
      <c r="I420" s="2">
        <f>_xlfn.AVERAGEIF(A:A,A420,G:G)</f>
        <v>49.73441851851854</v>
      </c>
      <c r="J420" s="2">
        <f t="shared" si="56"/>
        <v>10.131948148148169</v>
      </c>
      <c r="K420" s="2">
        <f t="shared" si="57"/>
        <v>100.13194814814817</v>
      </c>
      <c r="L420" s="2">
        <f t="shared" si="58"/>
        <v>406.6353707350293</v>
      </c>
      <c r="M420" s="2">
        <f>SUMIF(A:A,A420,L:L)</f>
        <v>2661.7718781725466</v>
      </c>
      <c r="N420" s="3">
        <f t="shared" si="59"/>
        <v>0.15276867791322785</v>
      </c>
      <c r="O420" s="7">
        <f t="shared" si="60"/>
        <v>6.545844433948672</v>
      </c>
      <c r="P420" s="3">
        <f t="shared" si="61"/>
        <v>0.15276867791322785</v>
      </c>
      <c r="Q420" s="3">
        <f>IF(ISNUMBER(P420),SUMIF(A:A,A420,P:P),"")</f>
        <v>0.9454108261047479</v>
      </c>
      <c r="R420" s="3">
        <f t="shared" si="62"/>
        <v>0.16158972765592347</v>
      </c>
      <c r="S420" s="8">
        <f t="shared" si="63"/>
        <v>6.1885121938525804</v>
      </c>
    </row>
    <row r="421" spans="1:19" ht="15">
      <c r="A421" s="1">
        <v>16</v>
      </c>
      <c r="B421" s="5">
        <v>0.7222222222222222</v>
      </c>
      <c r="C421" s="1" t="s">
        <v>176</v>
      </c>
      <c r="D421" s="1">
        <v>5</v>
      </c>
      <c r="E421" s="1">
        <v>6</v>
      </c>
      <c r="F421" s="1" t="s">
        <v>189</v>
      </c>
      <c r="G421" s="2">
        <v>58.1464</v>
      </c>
      <c r="H421" s="6">
        <f>1+_xlfn.COUNTIFS(A:A,A421,O:O,"&lt;"&amp;O421)</f>
        <v>3</v>
      </c>
      <c r="I421" s="2">
        <f>_xlfn.AVERAGEIF(A:A,A421,G:G)</f>
        <v>49.73441851851854</v>
      </c>
      <c r="J421" s="2">
        <f t="shared" si="56"/>
        <v>8.411981481481462</v>
      </c>
      <c r="K421" s="2">
        <f t="shared" si="57"/>
        <v>98.41198148148146</v>
      </c>
      <c r="L421" s="2">
        <f t="shared" si="58"/>
        <v>366.7641098281949</v>
      </c>
      <c r="M421" s="2">
        <f>SUMIF(A:A,A421,L:L)</f>
        <v>2661.7718781725466</v>
      </c>
      <c r="N421" s="3">
        <f t="shared" si="59"/>
        <v>0.1377894600344184</v>
      </c>
      <c r="O421" s="7">
        <f t="shared" si="60"/>
        <v>7.257449152861259</v>
      </c>
      <c r="P421" s="3">
        <f t="shared" si="61"/>
        <v>0.1377894600344184</v>
      </c>
      <c r="Q421" s="3">
        <f>IF(ISNUMBER(P421),SUMIF(A:A,A421,P:P),"")</f>
        <v>0.9454108261047479</v>
      </c>
      <c r="R421" s="3">
        <f t="shared" si="62"/>
        <v>0.14574559147173533</v>
      </c>
      <c r="S421" s="8">
        <f t="shared" si="63"/>
        <v>6.861270999019765</v>
      </c>
    </row>
    <row r="422" spans="1:19" ht="15">
      <c r="A422" s="1">
        <v>16</v>
      </c>
      <c r="B422" s="5">
        <v>0.7222222222222222</v>
      </c>
      <c r="C422" s="1" t="s">
        <v>176</v>
      </c>
      <c r="D422" s="1">
        <v>5</v>
      </c>
      <c r="E422" s="1">
        <v>3</v>
      </c>
      <c r="F422" s="1" t="s">
        <v>186</v>
      </c>
      <c r="G422" s="2">
        <v>53.3228333333334</v>
      </c>
      <c r="H422" s="6">
        <f>1+_xlfn.COUNTIFS(A:A,A422,O:O,"&lt;"&amp;O422)</f>
        <v>4</v>
      </c>
      <c r="I422" s="2">
        <f>_xlfn.AVERAGEIF(A:A,A422,G:G)</f>
        <v>49.73441851851854</v>
      </c>
      <c r="J422" s="2">
        <f t="shared" si="56"/>
        <v>3.588414814814861</v>
      </c>
      <c r="K422" s="2">
        <f t="shared" si="57"/>
        <v>93.58841481481485</v>
      </c>
      <c r="L422" s="2">
        <f t="shared" si="58"/>
        <v>274.59708803484864</v>
      </c>
      <c r="M422" s="2">
        <f>SUMIF(A:A,A422,L:L)</f>
        <v>2661.7718781725466</v>
      </c>
      <c r="N422" s="3">
        <f t="shared" si="59"/>
        <v>0.10316326890618993</v>
      </c>
      <c r="O422" s="7">
        <f t="shared" si="60"/>
        <v>9.693372559853023</v>
      </c>
      <c r="P422" s="3">
        <f t="shared" si="61"/>
        <v>0.10316326890618993</v>
      </c>
      <c r="Q422" s="3">
        <f>IF(ISNUMBER(P422),SUMIF(A:A,A422,P:P),"")</f>
        <v>0.9454108261047479</v>
      </c>
      <c r="R422" s="3">
        <f t="shared" si="62"/>
        <v>0.10912004184597716</v>
      </c>
      <c r="S422" s="8">
        <f t="shared" si="63"/>
        <v>9.16421935955174</v>
      </c>
    </row>
    <row r="423" spans="1:19" ht="15">
      <c r="A423" s="1">
        <v>16</v>
      </c>
      <c r="B423" s="5">
        <v>0.7222222222222222</v>
      </c>
      <c r="C423" s="1" t="s">
        <v>176</v>
      </c>
      <c r="D423" s="1">
        <v>5</v>
      </c>
      <c r="E423" s="1">
        <v>2</v>
      </c>
      <c r="F423" s="1" t="s">
        <v>185</v>
      </c>
      <c r="G423" s="2">
        <v>52.477</v>
      </c>
      <c r="H423" s="6">
        <f>1+_xlfn.COUNTIFS(A:A,A423,O:O,"&lt;"&amp;O423)</f>
        <v>5</v>
      </c>
      <c r="I423" s="2">
        <f>_xlfn.AVERAGEIF(A:A,A423,G:G)</f>
        <v>49.73441851851854</v>
      </c>
      <c r="J423" s="2">
        <f t="shared" si="56"/>
        <v>2.7425814814814586</v>
      </c>
      <c r="K423" s="2">
        <f t="shared" si="57"/>
        <v>92.74258148148147</v>
      </c>
      <c r="L423" s="2">
        <f t="shared" si="58"/>
        <v>261.0089998439403</v>
      </c>
      <c r="M423" s="2">
        <f>SUMIF(A:A,A423,L:L)</f>
        <v>2661.7718781725466</v>
      </c>
      <c r="N423" s="3">
        <f t="shared" si="59"/>
        <v>0.09805836555127233</v>
      </c>
      <c r="O423" s="7">
        <f t="shared" si="60"/>
        <v>10.198008037132992</v>
      </c>
      <c r="P423" s="3">
        <f t="shared" si="61"/>
        <v>0.09805836555127233</v>
      </c>
      <c r="Q423" s="3">
        <f>IF(ISNUMBER(P423),SUMIF(A:A,A423,P:P),"")</f>
        <v>0.9454108261047479</v>
      </c>
      <c r="R423" s="3">
        <f t="shared" si="62"/>
        <v>0.10372037514663264</v>
      </c>
      <c r="S423" s="8">
        <f t="shared" si="63"/>
        <v>9.64130720300876</v>
      </c>
    </row>
    <row r="424" spans="1:19" ht="15">
      <c r="A424" s="1">
        <v>16</v>
      </c>
      <c r="B424" s="5">
        <v>0.7222222222222222</v>
      </c>
      <c r="C424" s="1" t="s">
        <v>176</v>
      </c>
      <c r="D424" s="1">
        <v>5</v>
      </c>
      <c r="E424" s="1">
        <v>5</v>
      </c>
      <c r="F424" s="1" t="s">
        <v>188</v>
      </c>
      <c r="G424" s="2">
        <v>48.0877</v>
      </c>
      <c r="H424" s="6">
        <f>1+_xlfn.COUNTIFS(A:A,A424,O:O,"&lt;"&amp;O424)</f>
        <v>6</v>
      </c>
      <c r="I424" s="2">
        <f>_xlfn.AVERAGEIF(A:A,A424,G:G)</f>
        <v>49.73441851851854</v>
      </c>
      <c r="J424" s="2">
        <f t="shared" si="56"/>
        <v>-1.64671851851854</v>
      </c>
      <c r="K424" s="2">
        <f t="shared" si="57"/>
        <v>88.35328148148146</v>
      </c>
      <c r="L424" s="2">
        <f t="shared" si="58"/>
        <v>200.57673442950073</v>
      </c>
      <c r="M424" s="2">
        <f>SUMIF(A:A,A424,L:L)</f>
        <v>2661.7718781725466</v>
      </c>
      <c r="N424" s="3">
        <f t="shared" si="59"/>
        <v>0.07535459220765671</v>
      </c>
      <c r="O424" s="7">
        <f t="shared" si="60"/>
        <v>13.27059135618799</v>
      </c>
      <c r="P424" s="3">
        <f t="shared" si="61"/>
        <v>0.07535459220765671</v>
      </c>
      <c r="Q424" s="3">
        <f>IF(ISNUMBER(P424),SUMIF(A:A,A424,P:P),"")</f>
        <v>0.9454108261047479</v>
      </c>
      <c r="R424" s="3">
        <f t="shared" si="62"/>
        <v>0.07970565824608794</v>
      </c>
      <c r="S424" s="8">
        <f t="shared" si="63"/>
        <v>12.546160736952213</v>
      </c>
    </row>
    <row r="425" spans="1:19" ht="15">
      <c r="A425" s="1">
        <v>16</v>
      </c>
      <c r="B425" s="5">
        <v>0.7222222222222222</v>
      </c>
      <c r="C425" s="1" t="s">
        <v>176</v>
      </c>
      <c r="D425" s="1">
        <v>5</v>
      </c>
      <c r="E425" s="1">
        <v>1</v>
      </c>
      <c r="F425" s="1" t="s">
        <v>184</v>
      </c>
      <c r="G425" s="2">
        <v>44.7712333333333</v>
      </c>
      <c r="H425" s="6">
        <f>1+_xlfn.COUNTIFS(A:A,A425,O:O,"&lt;"&amp;O425)</f>
        <v>7</v>
      </c>
      <c r="I425" s="2">
        <f>_xlfn.AVERAGEIF(A:A,A425,G:G)</f>
        <v>49.73441851851854</v>
      </c>
      <c r="J425" s="2">
        <f t="shared" si="56"/>
        <v>-4.963185185185239</v>
      </c>
      <c r="K425" s="2">
        <f t="shared" si="57"/>
        <v>85.03681481481476</v>
      </c>
      <c r="L425" s="2">
        <f t="shared" si="58"/>
        <v>164.3846139102949</v>
      </c>
      <c r="M425" s="2">
        <f>SUMIF(A:A,A425,L:L)</f>
        <v>2661.7718781725466</v>
      </c>
      <c r="N425" s="3">
        <f t="shared" si="59"/>
        <v>0.06175758909255364</v>
      </c>
      <c r="O425" s="7">
        <f t="shared" si="60"/>
        <v>16.192341940378206</v>
      </c>
      <c r="P425" s="3">
        <f t="shared" si="61"/>
        <v>0.06175758909255364</v>
      </c>
      <c r="Q425" s="3">
        <f>IF(ISNUMBER(P425),SUMIF(A:A,A425,P:P),"")</f>
        <v>0.9454108261047479</v>
      </c>
      <c r="R425" s="3">
        <f t="shared" si="62"/>
        <v>0.06532354759147971</v>
      </c>
      <c r="S425" s="8">
        <f t="shared" si="63"/>
        <v>15.308415370423516</v>
      </c>
    </row>
    <row r="426" spans="1:19" ht="15">
      <c r="A426" s="1">
        <v>16</v>
      </c>
      <c r="B426" s="5">
        <v>0.7222222222222222</v>
      </c>
      <c r="C426" s="1" t="s">
        <v>176</v>
      </c>
      <c r="D426" s="1">
        <v>5</v>
      </c>
      <c r="E426" s="1">
        <v>7</v>
      </c>
      <c r="F426" s="1" t="s">
        <v>190</v>
      </c>
      <c r="G426" s="2">
        <v>21.8161666666667</v>
      </c>
      <c r="H426" s="6">
        <f>1+_xlfn.COUNTIFS(A:A,A426,O:O,"&lt;"&amp;O426)</f>
        <v>9</v>
      </c>
      <c r="I426" s="2">
        <f>_xlfn.AVERAGEIF(A:A,A426,G:G)</f>
        <v>49.73441851851854</v>
      </c>
      <c r="J426" s="2">
        <f t="shared" si="56"/>
        <v>-27.91825185185184</v>
      </c>
      <c r="K426" s="2">
        <f t="shared" si="57"/>
        <v>62.081748148148165</v>
      </c>
      <c r="L426" s="2">
        <f t="shared" si="58"/>
        <v>41.46728855737627</v>
      </c>
      <c r="M426" s="2">
        <f>SUMIF(A:A,A426,L:L)</f>
        <v>2661.7718781725466</v>
      </c>
      <c r="N426" s="3">
        <f t="shared" si="59"/>
        <v>0.015578828861114068</v>
      </c>
      <c r="O426" s="7">
        <f t="shared" si="60"/>
        <v>64.18967747287316</v>
      </c>
      <c r="P426" s="3">
        <f t="shared" si="61"/>
      </c>
      <c r="Q426" s="3">
        <f>IF(ISNUMBER(P426),SUMIF(A:A,A426,P:P),"")</f>
      </c>
      <c r="R426" s="3">
        <f t="shared" si="62"/>
      </c>
      <c r="S426" s="8">
        <f t="shared" si="63"/>
      </c>
    </row>
    <row r="427" spans="1:19" ht="15">
      <c r="A427" s="1">
        <v>16</v>
      </c>
      <c r="B427" s="5">
        <v>0.7222222222222222</v>
      </c>
      <c r="C427" s="1" t="s">
        <v>176</v>
      </c>
      <c r="D427" s="1">
        <v>5</v>
      </c>
      <c r="E427" s="1">
        <v>10</v>
      </c>
      <c r="F427" s="1" t="s">
        <v>192</v>
      </c>
      <c r="G427" s="2">
        <v>37.1147333333334</v>
      </c>
      <c r="H427" s="6">
        <f>1+_xlfn.COUNTIFS(A:A,A427,O:O,"&lt;"&amp;O427)</f>
        <v>8</v>
      </c>
      <c r="I427" s="2">
        <f>_xlfn.AVERAGEIF(A:A,A427,G:G)</f>
        <v>49.73441851851854</v>
      </c>
      <c r="J427" s="2">
        <f t="shared" si="56"/>
        <v>-12.61968518518514</v>
      </c>
      <c r="K427" s="2">
        <f t="shared" si="57"/>
        <v>77.38031481481485</v>
      </c>
      <c r="L427" s="2">
        <f t="shared" si="58"/>
        <v>103.83663936967635</v>
      </c>
      <c r="M427" s="2">
        <f>SUMIF(A:A,A427,L:L)</f>
        <v>2661.7718781725466</v>
      </c>
      <c r="N427" s="3">
        <f t="shared" si="59"/>
        <v>0.03901034503413791</v>
      </c>
      <c r="O427" s="7">
        <f t="shared" si="60"/>
        <v>25.63422597582516</v>
      </c>
      <c r="P427" s="3">
        <f t="shared" si="61"/>
      </c>
      <c r="Q427" s="3">
        <f>IF(ISNUMBER(P427),SUMIF(A:A,A427,P:P),"")</f>
      </c>
      <c r="R427" s="3">
        <f t="shared" si="62"/>
      </c>
      <c r="S427" s="8">
        <f t="shared" si="63"/>
      </c>
    </row>
    <row r="428" spans="1:19" ht="15">
      <c r="A428" s="1">
        <v>17</v>
      </c>
      <c r="B428" s="5">
        <v>0.7465277777777778</v>
      </c>
      <c r="C428" s="1" t="s">
        <v>176</v>
      </c>
      <c r="D428" s="1">
        <v>6</v>
      </c>
      <c r="E428" s="1">
        <v>2</v>
      </c>
      <c r="F428" s="1" t="s">
        <v>194</v>
      </c>
      <c r="G428" s="2">
        <v>68.8643666666667</v>
      </c>
      <c r="H428" s="6">
        <f>1+_xlfn.COUNTIFS(A:A,A428,O:O,"&lt;"&amp;O428)</f>
        <v>1</v>
      </c>
      <c r="I428" s="2">
        <f>_xlfn.AVERAGEIF(A:A,A428,G:G)</f>
        <v>49.18674444444442</v>
      </c>
      <c r="J428" s="2">
        <f t="shared" si="56"/>
        <v>19.677622222222276</v>
      </c>
      <c r="K428" s="2">
        <f t="shared" si="57"/>
        <v>109.67762222222228</v>
      </c>
      <c r="L428" s="2">
        <f t="shared" si="58"/>
        <v>721.0131194702482</v>
      </c>
      <c r="M428" s="2">
        <f>SUMIF(A:A,A428,L:L)</f>
        <v>4458.234276921876</v>
      </c>
      <c r="N428" s="3">
        <f t="shared" si="59"/>
        <v>0.16172616212714183</v>
      </c>
      <c r="O428" s="7">
        <f t="shared" si="60"/>
        <v>6.183291477688347</v>
      </c>
      <c r="P428" s="3">
        <f t="shared" si="61"/>
        <v>0.16172616212714183</v>
      </c>
      <c r="Q428" s="3">
        <f>IF(ISNUMBER(P428),SUMIF(A:A,A428,P:P),"")</f>
        <v>0.8163072292978872</v>
      </c>
      <c r="R428" s="3">
        <f t="shared" si="62"/>
        <v>0.1981192329587034</v>
      </c>
      <c r="S428" s="8">
        <f t="shared" si="63"/>
        <v>5.047465534093013</v>
      </c>
    </row>
    <row r="429" spans="1:19" ht="15">
      <c r="A429" s="1">
        <v>17</v>
      </c>
      <c r="B429" s="5">
        <v>0.7465277777777778</v>
      </c>
      <c r="C429" s="1" t="s">
        <v>176</v>
      </c>
      <c r="D429" s="1">
        <v>6</v>
      </c>
      <c r="E429" s="1">
        <v>1</v>
      </c>
      <c r="F429" s="1" t="s">
        <v>193</v>
      </c>
      <c r="G429" s="2">
        <v>68.6962666666667</v>
      </c>
      <c r="H429" s="6">
        <f>1+_xlfn.COUNTIFS(A:A,A429,O:O,"&lt;"&amp;O429)</f>
        <v>2</v>
      </c>
      <c r="I429" s="2">
        <f>_xlfn.AVERAGEIF(A:A,A429,G:G)</f>
        <v>49.18674444444442</v>
      </c>
      <c r="J429" s="2">
        <f t="shared" si="56"/>
        <v>19.50952222222228</v>
      </c>
      <c r="K429" s="2">
        <f t="shared" si="57"/>
        <v>109.50952222222227</v>
      </c>
      <c r="L429" s="2">
        <f t="shared" si="58"/>
        <v>713.7775315551494</v>
      </c>
      <c r="M429" s="2">
        <f>SUMIF(A:A,A429,L:L)</f>
        <v>4458.234276921876</v>
      </c>
      <c r="N429" s="3">
        <f t="shared" si="59"/>
        <v>0.16010319046040955</v>
      </c>
      <c r="O429" s="7">
        <f t="shared" si="60"/>
        <v>6.245971720640263</v>
      </c>
      <c r="P429" s="3">
        <f t="shared" si="61"/>
        <v>0.16010319046040955</v>
      </c>
      <c r="Q429" s="3">
        <f>IF(ISNUMBER(P429),SUMIF(A:A,A429,P:P),"")</f>
        <v>0.8163072292978872</v>
      </c>
      <c r="R429" s="3">
        <f t="shared" si="62"/>
        <v>0.19613104565803693</v>
      </c>
      <c r="S429" s="8">
        <f t="shared" si="63"/>
        <v>5.098631869548811</v>
      </c>
    </row>
    <row r="430" spans="1:19" ht="15">
      <c r="A430" s="1">
        <v>17</v>
      </c>
      <c r="B430" s="5">
        <v>0.7465277777777778</v>
      </c>
      <c r="C430" s="1" t="s">
        <v>176</v>
      </c>
      <c r="D430" s="1">
        <v>6</v>
      </c>
      <c r="E430" s="1">
        <v>3</v>
      </c>
      <c r="F430" s="1" t="s">
        <v>195</v>
      </c>
      <c r="G430" s="2">
        <v>63.277166666666595</v>
      </c>
      <c r="H430" s="6">
        <f>1+_xlfn.COUNTIFS(A:A,A430,O:O,"&lt;"&amp;O430)</f>
        <v>3</v>
      </c>
      <c r="I430" s="2">
        <f>_xlfn.AVERAGEIF(A:A,A430,G:G)</f>
        <v>49.18674444444442</v>
      </c>
      <c r="J430" s="2">
        <f t="shared" si="56"/>
        <v>14.090422222222173</v>
      </c>
      <c r="K430" s="2">
        <f t="shared" si="57"/>
        <v>104.09042222222217</v>
      </c>
      <c r="L430" s="2">
        <f t="shared" si="58"/>
        <v>515.6485007865455</v>
      </c>
      <c r="M430" s="2">
        <f>SUMIF(A:A,A430,L:L)</f>
        <v>4458.234276921876</v>
      </c>
      <c r="N430" s="3">
        <f t="shared" si="59"/>
        <v>0.11566204662141884</v>
      </c>
      <c r="O430" s="7">
        <f t="shared" si="60"/>
        <v>8.6458784814103</v>
      </c>
      <c r="P430" s="3">
        <f t="shared" si="61"/>
        <v>0.11566204662141884</v>
      </c>
      <c r="Q430" s="3">
        <f>IF(ISNUMBER(P430),SUMIF(A:A,A430,P:P),"")</f>
        <v>0.8163072292978872</v>
      </c>
      <c r="R430" s="3">
        <f t="shared" si="62"/>
        <v>0.14168935722999873</v>
      </c>
      <c r="S430" s="8">
        <f t="shared" si="63"/>
        <v>7.0576931080062675</v>
      </c>
    </row>
    <row r="431" spans="1:19" ht="15">
      <c r="A431" s="1">
        <v>17</v>
      </c>
      <c r="B431" s="5">
        <v>0.7465277777777778</v>
      </c>
      <c r="C431" s="1" t="s">
        <v>176</v>
      </c>
      <c r="D431" s="1">
        <v>6</v>
      </c>
      <c r="E431" s="1">
        <v>4</v>
      </c>
      <c r="F431" s="1" t="s">
        <v>196</v>
      </c>
      <c r="G431" s="2">
        <v>61.9400666666666</v>
      </c>
      <c r="H431" s="6">
        <f>1+_xlfn.COUNTIFS(A:A,A431,O:O,"&lt;"&amp;O431)</f>
        <v>4</v>
      </c>
      <c r="I431" s="2">
        <f>_xlfn.AVERAGEIF(A:A,A431,G:G)</f>
        <v>49.18674444444442</v>
      </c>
      <c r="J431" s="2">
        <f t="shared" si="56"/>
        <v>12.753322222222181</v>
      </c>
      <c r="K431" s="2">
        <f t="shared" si="57"/>
        <v>102.75332222222218</v>
      </c>
      <c r="L431" s="2">
        <f t="shared" si="58"/>
        <v>475.895995416511</v>
      </c>
      <c r="M431" s="2">
        <f>SUMIF(A:A,A431,L:L)</f>
        <v>4458.234276921876</v>
      </c>
      <c r="N431" s="3">
        <f t="shared" si="59"/>
        <v>0.106745398706388</v>
      </c>
      <c r="O431" s="7">
        <f t="shared" si="60"/>
        <v>9.368085295653655</v>
      </c>
      <c r="P431" s="3">
        <f t="shared" si="61"/>
        <v>0.106745398706388</v>
      </c>
      <c r="Q431" s="3">
        <f>IF(ISNUMBER(P431),SUMIF(A:A,A431,P:P),"")</f>
        <v>0.8163072292978872</v>
      </c>
      <c r="R431" s="3">
        <f t="shared" si="62"/>
        <v>0.1307662052658784</v>
      </c>
      <c r="S431" s="8">
        <f t="shared" si="63"/>
        <v>7.647235751521314</v>
      </c>
    </row>
    <row r="432" spans="1:19" ht="15">
      <c r="A432" s="1">
        <v>17</v>
      </c>
      <c r="B432" s="5">
        <v>0.7465277777777778</v>
      </c>
      <c r="C432" s="1" t="s">
        <v>176</v>
      </c>
      <c r="D432" s="1">
        <v>6</v>
      </c>
      <c r="E432" s="1">
        <v>6</v>
      </c>
      <c r="F432" s="1" t="s">
        <v>198</v>
      </c>
      <c r="G432" s="2">
        <v>56.425666666666594</v>
      </c>
      <c r="H432" s="6">
        <f>1+_xlfn.COUNTIFS(A:A,A432,O:O,"&lt;"&amp;O432)</f>
        <v>5</v>
      </c>
      <c r="I432" s="2">
        <f>_xlfn.AVERAGEIF(A:A,A432,G:G)</f>
        <v>49.18674444444442</v>
      </c>
      <c r="J432" s="2">
        <f t="shared" si="56"/>
        <v>7.238922222222172</v>
      </c>
      <c r="K432" s="2">
        <f t="shared" si="57"/>
        <v>97.23892222222217</v>
      </c>
      <c r="L432" s="2">
        <f t="shared" si="58"/>
        <v>341.83745056595296</v>
      </c>
      <c r="M432" s="2">
        <f>SUMIF(A:A,A432,L:L)</f>
        <v>4458.234276921876</v>
      </c>
      <c r="N432" s="3">
        <f t="shared" si="59"/>
        <v>0.07667552428446398</v>
      </c>
      <c r="O432" s="7">
        <f t="shared" si="60"/>
        <v>13.041971467844537</v>
      </c>
      <c r="P432" s="3">
        <f t="shared" si="61"/>
        <v>0.07667552428446398</v>
      </c>
      <c r="Q432" s="3">
        <f>IF(ISNUMBER(P432),SUMIF(A:A,A432,P:P),"")</f>
        <v>0.8163072292978872</v>
      </c>
      <c r="R432" s="3">
        <f t="shared" si="62"/>
        <v>0.09392973813353735</v>
      </c>
      <c r="S432" s="8">
        <f t="shared" si="63"/>
        <v>10.646255593498273</v>
      </c>
    </row>
    <row r="433" spans="1:19" ht="15">
      <c r="A433" s="1">
        <v>17</v>
      </c>
      <c r="B433" s="5">
        <v>0.7465277777777778</v>
      </c>
      <c r="C433" s="1" t="s">
        <v>176</v>
      </c>
      <c r="D433" s="1">
        <v>6</v>
      </c>
      <c r="E433" s="1">
        <v>7</v>
      </c>
      <c r="F433" s="1" t="s">
        <v>199</v>
      </c>
      <c r="G433" s="2">
        <v>55.2035666666666</v>
      </c>
      <c r="H433" s="6">
        <f>1+_xlfn.COUNTIFS(A:A,A433,O:O,"&lt;"&amp;O433)</f>
        <v>6</v>
      </c>
      <c r="I433" s="2">
        <f>_xlfn.AVERAGEIF(A:A,A433,G:G)</f>
        <v>49.18674444444442</v>
      </c>
      <c r="J433" s="2">
        <f t="shared" si="56"/>
        <v>6.016822222222181</v>
      </c>
      <c r="K433" s="2">
        <f t="shared" si="57"/>
        <v>96.01682222222217</v>
      </c>
      <c r="L433" s="2">
        <f t="shared" si="58"/>
        <v>317.6688008688084</v>
      </c>
      <c r="M433" s="2">
        <f>SUMIF(A:A,A433,L:L)</f>
        <v>4458.234276921876</v>
      </c>
      <c r="N433" s="3">
        <f t="shared" si="59"/>
        <v>0.07125439829692805</v>
      </c>
      <c r="O433" s="7">
        <f t="shared" si="60"/>
        <v>14.034221380031111</v>
      </c>
      <c r="P433" s="3">
        <f t="shared" si="61"/>
        <v>0.07125439829692805</v>
      </c>
      <c r="Q433" s="3">
        <f>IF(ISNUMBER(P433),SUMIF(A:A,A433,P:P),"")</f>
        <v>0.8163072292978872</v>
      </c>
      <c r="R433" s="3">
        <f t="shared" si="62"/>
        <v>0.08728870177741113</v>
      </c>
      <c r="S433" s="8">
        <f t="shared" si="63"/>
        <v>11.456236370086367</v>
      </c>
    </row>
    <row r="434" spans="1:19" ht="15">
      <c r="A434" s="1">
        <v>17</v>
      </c>
      <c r="B434" s="5">
        <v>0.7465277777777778</v>
      </c>
      <c r="C434" s="1" t="s">
        <v>176</v>
      </c>
      <c r="D434" s="1">
        <v>6</v>
      </c>
      <c r="E434" s="1">
        <v>12</v>
      </c>
      <c r="F434" s="1" t="s">
        <v>204</v>
      </c>
      <c r="G434" s="2">
        <v>52.9173</v>
      </c>
      <c r="H434" s="6">
        <f>1+_xlfn.COUNTIFS(A:A,A434,O:O,"&lt;"&amp;O434)</f>
        <v>7</v>
      </c>
      <c r="I434" s="2">
        <f>_xlfn.AVERAGEIF(A:A,A434,G:G)</f>
        <v>49.18674444444442</v>
      </c>
      <c r="J434" s="2">
        <f t="shared" si="56"/>
        <v>3.7305555555555756</v>
      </c>
      <c r="K434" s="2">
        <f t="shared" si="57"/>
        <v>93.73055555555558</v>
      </c>
      <c r="L434" s="2">
        <f t="shared" si="58"/>
        <v>276.94898881702267</v>
      </c>
      <c r="M434" s="2">
        <f>SUMIF(A:A,A434,L:L)</f>
        <v>4458.234276921876</v>
      </c>
      <c r="N434" s="3">
        <f t="shared" si="59"/>
        <v>0.06212077957649147</v>
      </c>
      <c r="O434" s="7">
        <f t="shared" si="60"/>
        <v>16.097673062339236</v>
      </c>
      <c r="P434" s="3">
        <f t="shared" si="61"/>
        <v>0.06212077957649147</v>
      </c>
      <c r="Q434" s="3">
        <f>IF(ISNUMBER(P434),SUMIF(A:A,A434,P:P),"")</f>
        <v>0.8163072292978872</v>
      </c>
      <c r="R434" s="3">
        <f t="shared" si="62"/>
        <v>0.07609975429217021</v>
      </c>
      <c r="S434" s="8">
        <f t="shared" si="63"/>
        <v>13.140646895661376</v>
      </c>
    </row>
    <row r="435" spans="1:19" ht="15">
      <c r="A435" s="1">
        <v>17</v>
      </c>
      <c r="B435" s="5">
        <v>0.7465277777777778</v>
      </c>
      <c r="C435" s="1" t="s">
        <v>176</v>
      </c>
      <c r="D435" s="1">
        <v>6</v>
      </c>
      <c r="E435" s="1">
        <v>5</v>
      </c>
      <c r="F435" s="1" t="s">
        <v>197</v>
      </c>
      <c r="G435" s="2">
        <v>52.8901666666666</v>
      </c>
      <c r="H435" s="6">
        <f>1+_xlfn.COUNTIFS(A:A,A435,O:O,"&lt;"&amp;O435)</f>
        <v>8</v>
      </c>
      <c r="I435" s="2">
        <f>_xlfn.AVERAGEIF(A:A,A435,G:G)</f>
        <v>49.18674444444442</v>
      </c>
      <c r="J435" s="2">
        <f t="shared" si="56"/>
        <v>3.70342222222218</v>
      </c>
      <c r="K435" s="2">
        <f t="shared" si="57"/>
        <v>93.70342222222217</v>
      </c>
      <c r="L435" s="2">
        <f t="shared" si="58"/>
        <v>276.4984826747283</v>
      </c>
      <c r="M435" s="2">
        <f>SUMIF(A:A,A435,L:L)</f>
        <v>4458.234276921876</v>
      </c>
      <c r="N435" s="3">
        <f t="shared" si="59"/>
        <v>0.06201972922464557</v>
      </c>
      <c r="O435" s="7">
        <f t="shared" si="60"/>
        <v>16.123901418173514</v>
      </c>
      <c r="P435" s="3">
        <f t="shared" si="61"/>
        <v>0.06201972922464557</v>
      </c>
      <c r="Q435" s="3">
        <f>IF(ISNUMBER(P435),SUMIF(A:A,A435,P:P),"")</f>
        <v>0.8163072292978872</v>
      </c>
      <c r="R435" s="3">
        <f t="shared" si="62"/>
        <v>0.07597596468426387</v>
      </c>
      <c r="S435" s="8">
        <f t="shared" si="63"/>
        <v>13.162057292141494</v>
      </c>
    </row>
    <row r="436" spans="1:19" ht="15">
      <c r="A436" s="1">
        <v>17</v>
      </c>
      <c r="B436" s="5">
        <v>0.7465277777777778</v>
      </c>
      <c r="C436" s="1" t="s">
        <v>176</v>
      </c>
      <c r="D436" s="1">
        <v>6</v>
      </c>
      <c r="E436" s="1">
        <v>8</v>
      </c>
      <c r="F436" s="1" t="s">
        <v>200</v>
      </c>
      <c r="G436" s="2">
        <v>39.3339666666666</v>
      </c>
      <c r="H436" s="6">
        <f>1+_xlfn.COUNTIFS(A:A,A436,O:O,"&lt;"&amp;O436)</f>
        <v>11</v>
      </c>
      <c r="I436" s="2">
        <f>_xlfn.AVERAGEIF(A:A,A436,G:G)</f>
        <v>49.18674444444442</v>
      </c>
      <c r="J436" s="2">
        <f t="shared" si="56"/>
        <v>-9.852777777777824</v>
      </c>
      <c r="K436" s="2">
        <f t="shared" si="57"/>
        <v>80.14722222222218</v>
      </c>
      <c r="L436" s="2">
        <f t="shared" si="58"/>
        <v>122.58851412337279</v>
      </c>
      <c r="M436" s="2">
        <f>SUMIF(A:A,A436,L:L)</f>
        <v>4458.234276921876</v>
      </c>
      <c r="N436" s="3">
        <f t="shared" si="59"/>
        <v>0.027497100086900834</v>
      </c>
      <c r="O436" s="7">
        <f t="shared" si="60"/>
        <v>36.367471363876064</v>
      </c>
      <c r="P436" s="3">
        <f t="shared" si="61"/>
      </c>
      <c r="Q436" s="3">
        <f>IF(ISNUMBER(P436),SUMIF(A:A,A436,P:P),"")</f>
      </c>
      <c r="R436" s="3">
        <f t="shared" si="62"/>
      </c>
      <c r="S436" s="8">
        <f t="shared" si="63"/>
      </c>
    </row>
    <row r="437" spans="1:19" ht="15">
      <c r="A437" s="1">
        <v>17</v>
      </c>
      <c r="B437" s="5">
        <v>0.7465277777777778</v>
      </c>
      <c r="C437" s="1" t="s">
        <v>176</v>
      </c>
      <c r="D437" s="1">
        <v>6</v>
      </c>
      <c r="E437" s="1">
        <v>9</v>
      </c>
      <c r="F437" s="1" t="s">
        <v>201</v>
      </c>
      <c r="G437" s="2">
        <v>46.161333333333296</v>
      </c>
      <c r="H437" s="6">
        <f>1+_xlfn.COUNTIFS(A:A,A437,O:O,"&lt;"&amp;O437)</f>
        <v>10</v>
      </c>
      <c r="I437" s="2">
        <f>_xlfn.AVERAGEIF(A:A,A437,G:G)</f>
        <v>49.18674444444442</v>
      </c>
      <c r="J437" s="2">
        <f t="shared" si="56"/>
        <v>-3.0254111111111257</v>
      </c>
      <c r="K437" s="2">
        <f t="shared" si="57"/>
        <v>86.97458888888887</v>
      </c>
      <c r="L437" s="2">
        <f t="shared" si="58"/>
        <v>184.6524359252858</v>
      </c>
      <c r="M437" s="2">
        <f>SUMIF(A:A,A437,L:L)</f>
        <v>4458.234276921876</v>
      </c>
      <c r="N437" s="3">
        <f t="shared" si="59"/>
        <v>0.041418289048007685</v>
      </c>
      <c r="O437" s="7">
        <f t="shared" si="60"/>
        <v>24.143923445048785</v>
      </c>
      <c r="P437" s="3">
        <f t="shared" si="61"/>
      </c>
      <c r="Q437" s="3">
        <f>IF(ISNUMBER(P437),SUMIF(A:A,A437,P:P),"")</f>
      </c>
      <c r="R437" s="3">
        <f t="shared" si="62"/>
      </c>
      <c r="S437" s="8">
        <f t="shared" si="63"/>
      </c>
    </row>
    <row r="438" spans="1:19" ht="15">
      <c r="A438" s="1">
        <v>17</v>
      </c>
      <c r="B438" s="5">
        <v>0.7465277777777778</v>
      </c>
      <c r="C438" s="1" t="s">
        <v>176</v>
      </c>
      <c r="D438" s="1">
        <v>6</v>
      </c>
      <c r="E438" s="1">
        <v>10</v>
      </c>
      <c r="F438" s="1" t="s">
        <v>202</v>
      </c>
      <c r="G438" s="2">
        <v>39.2652666666667</v>
      </c>
      <c r="H438" s="6">
        <f>1+_xlfn.COUNTIFS(A:A,A438,O:O,"&lt;"&amp;O438)</f>
        <v>12</v>
      </c>
      <c r="I438" s="2">
        <f>_xlfn.AVERAGEIF(A:A,A438,G:G)</f>
        <v>49.18674444444442</v>
      </c>
      <c r="J438" s="2">
        <f t="shared" si="56"/>
        <v>-9.921477777777724</v>
      </c>
      <c r="K438" s="2">
        <f t="shared" si="57"/>
        <v>80.07852222222228</v>
      </c>
      <c r="L438" s="2">
        <f t="shared" si="58"/>
        <v>122.08424428229837</v>
      </c>
      <c r="M438" s="2">
        <f>SUMIF(A:A,A438,L:L)</f>
        <v>4458.234276921876</v>
      </c>
      <c r="N438" s="3">
        <f t="shared" si="59"/>
        <v>0.027383990319725795</v>
      </c>
      <c r="O438" s="7">
        <f t="shared" si="60"/>
        <v>36.51768746352717</v>
      </c>
      <c r="P438" s="3">
        <f t="shared" si="61"/>
      </c>
      <c r="Q438" s="3">
        <f>IF(ISNUMBER(P438),SUMIF(A:A,A438,P:P),"")</f>
      </c>
      <c r="R438" s="3">
        <f t="shared" si="62"/>
      </c>
      <c r="S438" s="8">
        <f t="shared" si="63"/>
      </c>
    </row>
    <row r="439" spans="1:19" ht="15">
      <c r="A439" s="1">
        <v>17</v>
      </c>
      <c r="B439" s="5">
        <v>0.7465277777777778</v>
      </c>
      <c r="C439" s="1" t="s">
        <v>176</v>
      </c>
      <c r="D439" s="1">
        <v>6</v>
      </c>
      <c r="E439" s="1">
        <v>11</v>
      </c>
      <c r="F439" s="1" t="s">
        <v>203</v>
      </c>
      <c r="G439" s="2">
        <v>33.5789</v>
      </c>
      <c r="H439" s="6">
        <f>1+_xlfn.COUNTIFS(A:A,A439,O:O,"&lt;"&amp;O439)</f>
        <v>13</v>
      </c>
      <c r="I439" s="2">
        <f>_xlfn.AVERAGEIF(A:A,A439,G:G)</f>
        <v>49.18674444444442</v>
      </c>
      <c r="J439" s="2">
        <f aca="true" t="shared" si="64" ref="J439:J502">G439-I439</f>
        <v>-15.607844444444424</v>
      </c>
      <c r="K439" s="2">
        <f aca="true" t="shared" si="65" ref="K439:K502">90+J439</f>
        <v>74.39215555555558</v>
      </c>
      <c r="L439" s="2">
        <f aca="true" t="shared" si="66" ref="L439:L502">EXP(0.06*K439)</f>
        <v>86.79329163194085</v>
      </c>
      <c r="M439" s="2">
        <f>SUMIF(A:A,A439,L:L)</f>
        <v>4458.234276921876</v>
      </c>
      <c r="N439" s="3">
        <f aca="true" t="shared" si="67" ref="N439:N502">L439/M439</f>
        <v>0.01946808674484151</v>
      </c>
      <c r="O439" s="7">
        <f aca="true" t="shared" si="68" ref="O439:O502">1/N439</f>
        <v>51.36611589554231</v>
      </c>
      <c r="P439" s="3">
        <f aca="true" t="shared" si="69" ref="P439:P502">IF(O439&gt;21,"",N439)</f>
      </c>
      <c r="Q439" s="3">
        <f>IF(ISNUMBER(P439),SUMIF(A:A,A439,P:P),"")</f>
      </c>
      <c r="R439" s="3">
        <f aca="true" t="shared" si="70" ref="R439:R502">_xlfn.IFERROR(P439*(1/Q439),"")</f>
      </c>
      <c r="S439" s="8">
        <f aca="true" t="shared" si="71" ref="S439:S502">_xlfn.IFERROR(1/R439,"")</f>
      </c>
    </row>
    <row r="440" spans="1:19" ht="15">
      <c r="A440" s="1">
        <v>17</v>
      </c>
      <c r="B440" s="5">
        <v>0.7465277777777778</v>
      </c>
      <c r="C440" s="1" t="s">
        <v>176</v>
      </c>
      <c r="D440" s="1">
        <v>6</v>
      </c>
      <c r="E440" s="1">
        <v>13</v>
      </c>
      <c r="F440" s="1" t="s">
        <v>205</v>
      </c>
      <c r="G440" s="2">
        <v>28.9729333333333</v>
      </c>
      <c r="H440" s="6">
        <f>1+_xlfn.COUNTIFS(A:A,A440,O:O,"&lt;"&amp;O440)</f>
        <v>14</v>
      </c>
      <c r="I440" s="2">
        <f>_xlfn.AVERAGEIF(A:A,A440,G:G)</f>
        <v>49.18674444444442</v>
      </c>
      <c r="J440" s="2">
        <f t="shared" si="64"/>
        <v>-20.21381111111112</v>
      </c>
      <c r="K440" s="2">
        <f t="shared" si="65"/>
        <v>69.78618888888889</v>
      </c>
      <c r="L440" s="2">
        <f t="shared" si="66"/>
        <v>65.83629837940303</v>
      </c>
      <c r="M440" s="2">
        <f>SUMIF(A:A,A440,L:L)</f>
        <v>4458.234276921876</v>
      </c>
      <c r="N440" s="3">
        <f t="shared" si="67"/>
        <v>0.014767348302040953</v>
      </c>
      <c r="O440" s="7">
        <f t="shared" si="68"/>
        <v>67.7169644506721</v>
      </c>
      <c r="P440" s="3">
        <f t="shared" si="69"/>
      </c>
      <c r="Q440" s="3">
        <f>IF(ISNUMBER(P440),SUMIF(A:A,A440,P:P),"")</f>
      </c>
      <c r="R440" s="3">
        <f t="shared" si="70"/>
      </c>
      <c r="S440" s="8">
        <f t="shared" si="71"/>
      </c>
    </row>
    <row r="441" spans="1:19" ht="15">
      <c r="A441" s="1">
        <v>17</v>
      </c>
      <c r="B441" s="5">
        <v>0.7465277777777778</v>
      </c>
      <c r="C441" s="1" t="s">
        <v>176</v>
      </c>
      <c r="D441" s="1">
        <v>6</v>
      </c>
      <c r="E441" s="1">
        <v>14</v>
      </c>
      <c r="F441" s="1" t="s">
        <v>206</v>
      </c>
      <c r="G441" s="2">
        <v>46.5418666666667</v>
      </c>
      <c r="H441" s="6">
        <f>1+_xlfn.COUNTIFS(A:A,A441,O:O,"&lt;"&amp;O441)</f>
        <v>9</v>
      </c>
      <c r="I441" s="2">
        <f>_xlfn.AVERAGEIF(A:A,A441,G:G)</f>
        <v>49.18674444444442</v>
      </c>
      <c r="J441" s="2">
        <f t="shared" si="64"/>
        <v>-2.6448777777777224</v>
      </c>
      <c r="K441" s="2">
        <f t="shared" si="65"/>
        <v>87.35512222222228</v>
      </c>
      <c r="L441" s="2">
        <f t="shared" si="66"/>
        <v>188.916918419793</v>
      </c>
      <c r="M441" s="2">
        <f>SUMIF(A:A,A441,L:L)</f>
        <v>4458.234276921876</v>
      </c>
      <c r="N441" s="3">
        <f t="shared" si="67"/>
        <v>0.04237482973869825</v>
      </c>
      <c r="O441" s="7">
        <f t="shared" si="68"/>
        <v>23.59891487863049</v>
      </c>
      <c r="P441" s="3">
        <f t="shared" si="69"/>
      </c>
      <c r="Q441" s="3">
        <f>IF(ISNUMBER(P441),SUMIF(A:A,A441,P:P),"")</f>
      </c>
      <c r="R441" s="3">
        <f t="shared" si="70"/>
      </c>
      <c r="S441" s="8">
        <f t="shared" si="71"/>
      </c>
    </row>
    <row r="442" spans="1:19" ht="15">
      <c r="A442" s="1">
        <v>17</v>
      </c>
      <c r="B442" s="5">
        <v>0.7465277777777778</v>
      </c>
      <c r="C442" s="1" t="s">
        <v>176</v>
      </c>
      <c r="D442" s="1">
        <v>6</v>
      </c>
      <c r="E442" s="1">
        <v>15</v>
      </c>
      <c r="F442" s="1" t="s">
        <v>207</v>
      </c>
      <c r="G442" s="2">
        <v>23.7323333333333</v>
      </c>
      <c r="H442" s="6">
        <f>1+_xlfn.COUNTIFS(A:A,A442,O:O,"&lt;"&amp;O442)</f>
        <v>15</v>
      </c>
      <c r="I442" s="2">
        <f>_xlfn.AVERAGEIF(A:A,A442,G:G)</f>
        <v>49.18674444444442</v>
      </c>
      <c r="J442" s="2">
        <f t="shared" si="64"/>
        <v>-25.45441111111112</v>
      </c>
      <c r="K442" s="2">
        <f t="shared" si="65"/>
        <v>64.54558888888889</v>
      </c>
      <c r="L442" s="2">
        <f t="shared" si="66"/>
        <v>48.073704004815774</v>
      </c>
      <c r="M442" s="2">
        <f>SUMIF(A:A,A442,L:L)</f>
        <v>4458.234276921876</v>
      </c>
      <c r="N442" s="3">
        <f t="shared" si="67"/>
        <v>0.01078312646189773</v>
      </c>
      <c r="O442" s="7">
        <f t="shared" si="68"/>
        <v>92.73748235574428</v>
      </c>
      <c r="P442" s="3">
        <f t="shared" si="69"/>
      </c>
      <c r="Q442" s="3">
        <f>IF(ISNUMBER(P442),SUMIF(A:A,A442,P:P),"")</f>
      </c>
      <c r="R442" s="3">
        <f t="shared" si="70"/>
      </c>
      <c r="S442" s="8">
        <f t="shared" si="71"/>
      </c>
    </row>
    <row r="443" spans="1:19" ht="15">
      <c r="A443" s="1">
        <v>18</v>
      </c>
      <c r="B443" s="5">
        <v>0.7673611111111112</v>
      </c>
      <c r="C443" s="1" t="s">
        <v>176</v>
      </c>
      <c r="D443" s="1">
        <v>7</v>
      </c>
      <c r="E443" s="1">
        <v>2</v>
      </c>
      <c r="F443" s="1" t="s">
        <v>209</v>
      </c>
      <c r="G443" s="2">
        <v>78.7253666666667</v>
      </c>
      <c r="H443" s="6">
        <f>1+_xlfn.COUNTIFS(A:A,A443,O:O,"&lt;"&amp;O443)</f>
        <v>1</v>
      </c>
      <c r="I443" s="2">
        <f>_xlfn.AVERAGEIF(A:A,A443,G:G)</f>
        <v>48.88960833333332</v>
      </c>
      <c r="J443" s="2">
        <f t="shared" si="64"/>
        <v>29.83575833333338</v>
      </c>
      <c r="K443" s="2">
        <f t="shared" si="65"/>
        <v>119.83575833333339</v>
      </c>
      <c r="L443" s="2">
        <f t="shared" si="66"/>
        <v>1326.2961676612838</v>
      </c>
      <c r="M443" s="2">
        <f>SUMIF(A:A,A443,L:L)</f>
        <v>5044.35484406027</v>
      </c>
      <c r="N443" s="3">
        <f t="shared" si="67"/>
        <v>0.26292681793054234</v>
      </c>
      <c r="O443" s="7">
        <f t="shared" si="68"/>
        <v>3.803339681630236</v>
      </c>
      <c r="P443" s="3">
        <f t="shared" si="69"/>
        <v>0.26292681793054234</v>
      </c>
      <c r="Q443" s="3">
        <f>IF(ISNUMBER(P443),SUMIF(A:A,A443,P:P),"")</f>
        <v>0.7135992555127636</v>
      </c>
      <c r="R443" s="3">
        <f t="shared" si="70"/>
        <v>0.36845164271032455</v>
      </c>
      <c r="S443" s="8">
        <f t="shared" si="71"/>
        <v>2.714060365273488</v>
      </c>
    </row>
    <row r="444" spans="1:19" ht="15">
      <c r="A444" s="1">
        <v>18</v>
      </c>
      <c r="B444" s="5">
        <v>0.7673611111111112</v>
      </c>
      <c r="C444" s="1" t="s">
        <v>176</v>
      </c>
      <c r="D444" s="1">
        <v>7</v>
      </c>
      <c r="E444" s="1">
        <v>1</v>
      </c>
      <c r="F444" s="1" t="s">
        <v>208</v>
      </c>
      <c r="G444" s="2">
        <v>71.0555333333333</v>
      </c>
      <c r="H444" s="6">
        <f>1+_xlfn.COUNTIFS(A:A,A444,O:O,"&lt;"&amp;O444)</f>
        <v>2</v>
      </c>
      <c r="I444" s="2">
        <f>_xlfn.AVERAGEIF(A:A,A444,G:G)</f>
        <v>48.88960833333332</v>
      </c>
      <c r="J444" s="2">
        <f t="shared" si="64"/>
        <v>22.16592499999998</v>
      </c>
      <c r="K444" s="2">
        <f t="shared" si="65"/>
        <v>112.16592499999999</v>
      </c>
      <c r="L444" s="2">
        <f t="shared" si="66"/>
        <v>837.1100137296753</v>
      </c>
      <c r="M444" s="2">
        <f>SUMIF(A:A,A444,L:L)</f>
        <v>5044.35484406027</v>
      </c>
      <c r="N444" s="3">
        <f t="shared" si="67"/>
        <v>0.16594986665447867</v>
      </c>
      <c r="O444" s="7">
        <f t="shared" si="68"/>
        <v>6.025916261096387</v>
      </c>
      <c r="P444" s="3">
        <f t="shared" si="69"/>
        <v>0.16594986665447867</v>
      </c>
      <c r="Q444" s="3">
        <f>IF(ISNUMBER(P444),SUMIF(A:A,A444,P:P),"")</f>
        <v>0.7135992555127636</v>
      </c>
      <c r="R444" s="3">
        <f t="shared" si="70"/>
        <v>0.23255330687702833</v>
      </c>
      <c r="S444" s="8">
        <f t="shared" si="71"/>
        <v>4.300089357700638</v>
      </c>
    </row>
    <row r="445" spans="1:19" ht="15">
      <c r="A445" s="1">
        <v>18</v>
      </c>
      <c r="B445" s="5">
        <v>0.7673611111111112</v>
      </c>
      <c r="C445" s="1" t="s">
        <v>176</v>
      </c>
      <c r="D445" s="1">
        <v>7</v>
      </c>
      <c r="E445" s="1">
        <v>3</v>
      </c>
      <c r="F445" s="1" t="s">
        <v>210</v>
      </c>
      <c r="G445" s="2">
        <v>61.6608333333333</v>
      </c>
      <c r="H445" s="6">
        <f>1+_xlfn.COUNTIFS(A:A,A445,O:O,"&lt;"&amp;O445)</f>
        <v>3</v>
      </c>
      <c r="I445" s="2">
        <f>_xlfn.AVERAGEIF(A:A,A445,G:G)</f>
        <v>48.88960833333332</v>
      </c>
      <c r="J445" s="2">
        <f t="shared" si="64"/>
        <v>12.77122499999998</v>
      </c>
      <c r="K445" s="2">
        <f t="shared" si="65"/>
        <v>102.77122499999999</v>
      </c>
      <c r="L445" s="2">
        <f t="shared" si="66"/>
        <v>476.4074616824163</v>
      </c>
      <c r="M445" s="2">
        <f>SUMIF(A:A,A445,L:L)</f>
        <v>5044.35484406027</v>
      </c>
      <c r="N445" s="3">
        <f t="shared" si="67"/>
        <v>0.09444368534925458</v>
      </c>
      <c r="O445" s="7">
        <f t="shared" si="68"/>
        <v>10.588320397514991</v>
      </c>
      <c r="P445" s="3">
        <f t="shared" si="69"/>
        <v>0.09444368534925458</v>
      </c>
      <c r="Q445" s="3">
        <f>IF(ISNUMBER(P445),SUMIF(A:A,A445,P:P),"")</f>
        <v>0.7135992555127636</v>
      </c>
      <c r="R445" s="3">
        <f t="shared" si="70"/>
        <v>0.13234835185105562</v>
      </c>
      <c r="S445" s="8">
        <f t="shared" si="71"/>
        <v>7.555817552797307</v>
      </c>
    </row>
    <row r="446" spans="1:19" ht="15">
      <c r="A446" s="1">
        <v>18</v>
      </c>
      <c r="B446" s="5">
        <v>0.7673611111111112</v>
      </c>
      <c r="C446" s="1" t="s">
        <v>176</v>
      </c>
      <c r="D446" s="1">
        <v>7</v>
      </c>
      <c r="E446" s="1">
        <v>8</v>
      </c>
      <c r="F446" s="1" t="s">
        <v>215</v>
      </c>
      <c r="G446" s="2">
        <v>57.198666666666696</v>
      </c>
      <c r="H446" s="6">
        <f>1+_xlfn.COUNTIFS(A:A,A446,O:O,"&lt;"&amp;O446)</f>
        <v>4</v>
      </c>
      <c r="I446" s="2">
        <f>_xlfn.AVERAGEIF(A:A,A446,G:G)</f>
        <v>48.88960833333332</v>
      </c>
      <c r="J446" s="2">
        <f t="shared" si="64"/>
        <v>8.309058333333375</v>
      </c>
      <c r="K446" s="2">
        <f t="shared" si="65"/>
        <v>98.30905833333338</v>
      </c>
      <c r="L446" s="2">
        <f t="shared" si="66"/>
        <v>364.5061777992973</v>
      </c>
      <c r="M446" s="2">
        <f>SUMIF(A:A,A446,L:L)</f>
        <v>5044.35484406027</v>
      </c>
      <c r="N446" s="3">
        <f t="shared" si="67"/>
        <v>0.07226021742473242</v>
      </c>
      <c r="O446" s="7">
        <f t="shared" si="68"/>
        <v>13.83887338896563</v>
      </c>
      <c r="P446" s="3">
        <f t="shared" si="69"/>
        <v>0.07226021742473242</v>
      </c>
      <c r="Q446" s="3">
        <f>IF(ISNUMBER(P446),SUMIF(A:A,A446,P:P),"")</f>
        <v>0.7135992555127636</v>
      </c>
      <c r="R446" s="3">
        <f t="shared" si="70"/>
        <v>0.1012616210940539</v>
      </c>
      <c r="S446" s="8">
        <f t="shared" si="71"/>
        <v>9.87540974750127</v>
      </c>
    </row>
    <row r="447" spans="1:19" ht="15">
      <c r="A447" s="1">
        <v>18</v>
      </c>
      <c r="B447" s="5">
        <v>0.7673611111111112</v>
      </c>
      <c r="C447" s="1" t="s">
        <v>176</v>
      </c>
      <c r="D447" s="1">
        <v>7</v>
      </c>
      <c r="E447" s="1">
        <v>11</v>
      </c>
      <c r="F447" s="1" t="s">
        <v>218</v>
      </c>
      <c r="G447" s="2">
        <v>54.729499999999994</v>
      </c>
      <c r="H447" s="6">
        <f>1+_xlfn.COUNTIFS(A:A,A447,O:O,"&lt;"&amp;O447)</f>
        <v>5</v>
      </c>
      <c r="I447" s="2">
        <f>_xlfn.AVERAGEIF(A:A,A447,G:G)</f>
        <v>48.88960833333332</v>
      </c>
      <c r="J447" s="2">
        <f t="shared" si="64"/>
        <v>5.839891666666674</v>
      </c>
      <c r="K447" s="2">
        <f t="shared" si="65"/>
        <v>95.83989166666667</v>
      </c>
      <c r="L447" s="2">
        <f t="shared" si="66"/>
        <v>314.31431863870205</v>
      </c>
      <c r="M447" s="2">
        <f>SUMIF(A:A,A447,L:L)</f>
        <v>5044.35484406027</v>
      </c>
      <c r="N447" s="3">
        <f t="shared" si="67"/>
        <v>0.0623101126616434</v>
      </c>
      <c r="O447" s="7">
        <f t="shared" si="68"/>
        <v>16.048759298995392</v>
      </c>
      <c r="P447" s="3">
        <f t="shared" si="69"/>
        <v>0.0623101126616434</v>
      </c>
      <c r="Q447" s="3">
        <f>IF(ISNUMBER(P447),SUMIF(A:A,A447,P:P),"")</f>
        <v>0.7135992555127636</v>
      </c>
      <c r="R447" s="3">
        <f t="shared" si="70"/>
        <v>0.08731807408749309</v>
      </c>
      <c r="S447" s="8">
        <f t="shared" si="71"/>
        <v>11.452382687666653</v>
      </c>
    </row>
    <row r="448" spans="1:19" ht="15">
      <c r="A448" s="1">
        <v>18</v>
      </c>
      <c r="B448" s="5">
        <v>0.7673611111111112</v>
      </c>
      <c r="C448" s="1" t="s">
        <v>176</v>
      </c>
      <c r="D448" s="1">
        <v>7</v>
      </c>
      <c r="E448" s="1">
        <v>7</v>
      </c>
      <c r="F448" s="1" t="s">
        <v>214</v>
      </c>
      <c r="G448" s="2">
        <v>52.86300000000001</v>
      </c>
      <c r="H448" s="6">
        <f>1+_xlfn.COUNTIFS(A:A,A448,O:O,"&lt;"&amp;O448)</f>
        <v>6</v>
      </c>
      <c r="I448" s="2">
        <f>_xlfn.AVERAGEIF(A:A,A448,G:G)</f>
        <v>48.88960833333332</v>
      </c>
      <c r="J448" s="2">
        <f t="shared" si="64"/>
        <v>3.9733916666666858</v>
      </c>
      <c r="K448" s="2">
        <f t="shared" si="65"/>
        <v>93.97339166666669</v>
      </c>
      <c r="L448" s="2">
        <f t="shared" si="66"/>
        <v>281.0137217522361</v>
      </c>
      <c r="M448" s="2">
        <f>SUMIF(A:A,A448,L:L)</f>
        <v>5044.35484406027</v>
      </c>
      <c r="N448" s="3">
        <f t="shared" si="67"/>
        <v>0.055708555492112115</v>
      </c>
      <c r="O448" s="7">
        <f t="shared" si="68"/>
        <v>17.9505641667839</v>
      </c>
      <c r="P448" s="3">
        <f t="shared" si="69"/>
        <v>0.055708555492112115</v>
      </c>
      <c r="Q448" s="3">
        <f>IF(ISNUMBER(P448),SUMIF(A:A,A448,P:P),"")</f>
        <v>0.7135992555127636</v>
      </c>
      <c r="R448" s="3">
        <f t="shared" si="70"/>
        <v>0.07806700338004445</v>
      </c>
      <c r="S448" s="8">
        <f t="shared" si="71"/>
        <v>12.80950922545108</v>
      </c>
    </row>
    <row r="449" spans="1:19" ht="15">
      <c r="A449" s="1">
        <v>18</v>
      </c>
      <c r="B449" s="5">
        <v>0.7673611111111112</v>
      </c>
      <c r="C449" s="1" t="s">
        <v>176</v>
      </c>
      <c r="D449" s="1">
        <v>7</v>
      </c>
      <c r="E449" s="1">
        <v>4</v>
      </c>
      <c r="F449" s="1" t="s">
        <v>211</v>
      </c>
      <c r="G449" s="2">
        <v>44.9162333333334</v>
      </c>
      <c r="H449" s="6">
        <f>1+_xlfn.COUNTIFS(A:A,A449,O:O,"&lt;"&amp;O449)</f>
        <v>10</v>
      </c>
      <c r="I449" s="2">
        <f>_xlfn.AVERAGEIF(A:A,A449,G:G)</f>
        <v>48.88960833333332</v>
      </c>
      <c r="J449" s="2">
        <f t="shared" si="64"/>
        <v>-3.973374999999919</v>
      </c>
      <c r="K449" s="2">
        <f t="shared" si="65"/>
        <v>86.02662500000008</v>
      </c>
      <c r="L449" s="2">
        <f t="shared" si="66"/>
        <v>174.44290567571744</v>
      </c>
      <c r="M449" s="2">
        <f>SUMIF(A:A,A449,L:L)</f>
        <v>5044.35484406027</v>
      </c>
      <c r="N449" s="3">
        <f t="shared" si="67"/>
        <v>0.034581807003748764</v>
      </c>
      <c r="O449" s="7">
        <f t="shared" si="68"/>
        <v>28.91693889482401</v>
      </c>
      <c r="P449" s="3">
        <f t="shared" si="69"/>
      </c>
      <c r="Q449" s="3">
        <f>IF(ISNUMBER(P449),SUMIF(A:A,A449,P:P),"")</f>
      </c>
      <c r="R449" s="3">
        <f t="shared" si="70"/>
      </c>
      <c r="S449" s="8">
        <f t="shared" si="71"/>
      </c>
    </row>
    <row r="450" spans="1:19" ht="15">
      <c r="A450" s="1">
        <v>18</v>
      </c>
      <c r="B450" s="5">
        <v>0.7673611111111112</v>
      </c>
      <c r="C450" s="1" t="s">
        <v>176</v>
      </c>
      <c r="D450" s="1">
        <v>7</v>
      </c>
      <c r="E450" s="1">
        <v>5</v>
      </c>
      <c r="F450" s="1" t="s">
        <v>212</v>
      </c>
      <c r="G450" s="2">
        <v>45.8632666666667</v>
      </c>
      <c r="H450" s="6">
        <f>1+_xlfn.COUNTIFS(A:A,A450,O:O,"&lt;"&amp;O450)</f>
        <v>9</v>
      </c>
      <c r="I450" s="2">
        <f>_xlfn.AVERAGEIF(A:A,A450,G:G)</f>
        <v>48.88960833333332</v>
      </c>
      <c r="J450" s="2">
        <f t="shared" si="64"/>
        <v>-3.0263416666666174</v>
      </c>
      <c r="K450" s="2">
        <f t="shared" si="65"/>
        <v>86.97365833333339</v>
      </c>
      <c r="L450" s="2">
        <f t="shared" si="66"/>
        <v>184.64212645208957</v>
      </c>
      <c r="M450" s="2">
        <f>SUMIF(A:A,A450,L:L)</f>
        <v>5044.35484406027</v>
      </c>
      <c r="N450" s="3">
        <f t="shared" si="67"/>
        <v>0.036603714877335755</v>
      </c>
      <c r="O450" s="7">
        <f t="shared" si="68"/>
        <v>27.319631445910392</v>
      </c>
      <c r="P450" s="3">
        <f t="shared" si="69"/>
      </c>
      <c r="Q450" s="3">
        <f>IF(ISNUMBER(P450),SUMIF(A:A,A450,P:P),"")</f>
      </c>
      <c r="R450" s="3">
        <f t="shared" si="70"/>
      </c>
      <c r="S450" s="8">
        <f t="shared" si="71"/>
      </c>
    </row>
    <row r="451" spans="1:19" ht="15">
      <c r="A451" s="1">
        <v>18</v>
      </c>
      <c r="B451" s="5">
        <v>0.7673611111111112</v>
      </c>
      <c r="C451" s="1" t="s">
        <v>176</v>
      </c>
      <c r="D451" s="1">
        <v>7</v>
      </c>
      <c r="E451" s="1">
        <v>6</v>
      </c>
      <c r="F451" s="1" t="s">
        <v>213</v>
      </c>
      <c r="G451" s="2">
        <v>36.9952333333333</v>
      </c>
      <c r="H451" s="6">
        <f>1+_xlfn.COUNTIFS(A:A,A451,O:O,"&lt;"&amp;O451)</f>
        <v>14</v>
      </c>
      <c r="I451" s="2">
        <f>_xlfn.AVERAGEIF(A:A,A451,G:G)</f>
        <v>48.88960833333332</v>
      </c>
      <c r="J451" s="2">
        <f t="shared" si="64"/>
        <v>-11.894375000000018</v>
      </c>
      <c r="K451" s="2">
        <f t="shared" si="65"/>
        <v>78.10562499999997</v>
      </c>
      <c r="L451" s="2">
        <f t="shared" si="66"/>
        <v>108.45523421906348</v>
      </c>
      <c r="M451" s="2">
        <f>SUMIF(A:A,A451,L:L)</f>
        <v>5044.35484406027</v>
      </c>
      <c r="N451" s="3">
        <f t="shared" si="67"/>
        <v>0.021500318191685023</v>
      </c>
      <c r="O451" s="7">
        <f t="shared" si="68"/>
        <v>46.510939563059</v>
      </c>
      <c r="P451" s="3">
        <f t="shared" si="69"/>
      </c>
      <c r="Q451" s="3">
        <f>IF(ISNUMBER(P451),SUMIF(A:A,A451,P:P),"")</f>
      </c>
      <c r="R451" s="3">
        <f t="shared" si="70"/>
      </c>
      <c r="S451" s="8">
        <f t="shared" si="71"/>
      </c>
    </row>
    <row r="452" spans="1:19" ht="15">
      <c r="A452" s="1">
        <v>18</v>
      </c>
      <c r="B452" s="5">
        <v>0.7673611111111112</v>
      </c>
      <c r="C452" s="1" t="s">
        <v>176</v>
      </c>
      <c r="D452" s="1">
        <v>7</v>
      </c>
      <c r="E452" s="1">
        <v>9</v>
      </c>
      <c r="F452" s="1" t="s">
        <v>216</v>
      </c>
      <c r="G452" s="2">
        <v>48.119699999999895</v>
      </c>
      <c r="H452" s="6">
        <f>1+_xlfn.COUNTIFS(A:A,A452,O:O,"&lt;"&amp;O452)</f>
        <v>7</v>
      </c>
      <c r="I452" s="2">
        <f>_xlfn.AVERAGEIF(A:A,A452,G:G)</f>
        <v>48.88960833333332</v>
      </c>
      <c r="J452" s="2">
        <f t="shared" si="64"/>
        <v>-0.7699083333334258</v>
      </c>
      <c r="K452" s="2">
        <f t="shared" si="65"/>
        <v>89.23009166666657</v>
      </c>
      <c r="L452" s="2">
        <f t="shared" si="66"/>
        <v>211.4112946773145</v>
      </c>
      <c r="M452" s="2">
        <f>SUMIF(A:A,A452,L:L)</f>
        <v>5044.35484406027</v>
      </c>
      <c r="N452" s="3">
        <f t="shared" si="67"/>
        <v>0.04191047244153559</v>
      </c>
      <c r="O452" s="7">
        <f t="shared" si="68"/>
        <v>23.860384809428798</v>
      </c>
      <c r="P452" s="3">
        <f t="shared" si="69"/>
      </c>
      <c r="Q452" s="3">
        <f>IF(ISNUMBER(P452),SUMIF(A:A,A452,P:P),"")</f>
      </c>
      <c r="R452" s="3">
        <f t="shared" si="70"/>
      </c>
      <c r="S452" s="8">
        <f t="shared" si="71"/>
      </c>
    </row>
    <row r="453" spans="1:19" ht="15">
      <c r="A453" s="1">
        <v>18</v>
      </c>
      <c r="B453" s="5">
        <v>0.7673611111111112</v>
      </c>
      <c r="C453" s="1" t="s">
        <v>176</v>
      </c>
      <c r="D453" s="1">
        <v>7</v>
      </c>
      <c r="E453" s="1">
        <v>10</v>
      </c>
      <c r="F453" s="1" t="s">
        <v>217</v>
      </c>
      <c r="G453" s="2">
        <v>33.057666666666705</v>
      </c>
      <c r="H453" s="6">
        <f>1+_xlfn.COUNTIFS(A:A,A453,O:O,"&lt;"&amp;O453)</f>
        <v>15</v>
      </c>
      <c r="I453" s="2">
        <f>_xlfn.AVERAGEIF(A:A,A453,G:G)</f>
        <v>48.88960833333332</v>
      </c>
      <c r="J453" s="2">
        <f t="shared" si="64"/>
        <v>-15.831941666666616</v>
      </c>
      <c r="K453" s="2">
        <f t="shared" si="65"/>
        <v>74.16805833333339</v>
      </c>
      <c r="L453" s="2">
        <f t="shared" si="66"/>
        <v>85.63409415053958</v>
      </c>
      <c r="M453" s="2">
        <f>SUMIF(A:A,A453,L:L)</f>
        <v>5044.35484406027</v>
      </c>
      <c r="N453" s="3">
        <f t="shared" si="67"/>
        <v>0.016976223282819558</v>
      </c>
      <c r="O453" s="7">
        <f t="shared" si="68"/>
        <v>58.90591701936612</v>
      </c>
      <c r="P453" s="3">
        <f t="shared" si="69"/>
      </c>
      <c r="Q453" s="3">
        <f>IF(ISNUMBER(P453),SUMIF(A:A,A453,P:P),"")</f>
      </c>
      <c r="R453" s="3">
        <f t="shared" si="70"/>
      </c>
      <c r="S453" s="8">
        <f t="shared" si="71"/>
      </c>
    </row>
    <row r="454" spans="1:19" ht="15">
      <c r="A454" s="1">
        <v>18</v>
      </c>
      <c r="B454" s="5">
        <v>0.7673611111111112</v>
      </c>
      <c r="C454" s="1" t="s">
        <v>176</v>
      </c>
      <c r="D454" s="1">
        <v>7</v>
      </c>
      <c r="E454" s="1">
        <v>12</v>
      </c>
      <c r="F454" s="1" t="s">
        <v>219</v>
      </c>
      <c r="G454" s="2">
        <v>41.5136333333333</v>
      </c>
      <c r="H454" s="6">
        <f>1+_xlfn.COUNTIFS(A:A,A454,O:O,"&lt;"&amp;O454)</f>
        <v>12</v>
      </c>
      <c r="I454" s="2">
        <f>_xlfn.AVERAGEIF(A:A,A454,G:G)</f>
        <v>48.88960833333332</v>
      </c>
      <c r="J454" s="2">
        <f t="shared" si="64"/>
        <v>-7.375975000000018</v>
      </c>
      <c r="K454" s="2">
        <f t="shared" si="65"/>
        <v>82.62402499999999</v>
      </c>
      <c r="L454" s="2">
        <f t="shared" si="66"/>
        <v>142.2294359763709</v>
      </c>
      <c r="M454" s="2">
        <f>SUMIF(A:A,A454,L:L)</f>
        <v>5044.35484406027</v>
      </c>
      <c r="N454" s="3">
        <f t="shared" si="67"/>
        <v>0.02819576345701495</v>
      </c>
      <c r="O454" s="7">
        <f t="shared" si="68"/>
        <v>35.466321084886445</v>
      </c>
      <c r="P454" s="3">
        <f t="shared" si="69"/>
      </c>
      <c r="Q454" s="3">
        <f>IF(ISNUMBER(P454),SUMIF(A:A,A454,P:P),"")</f>
      </c>
      <c r="R454" s="3">
        <f t="shared" si="70"/>
      </c>
      <c r="S454" s="8">
        <f t="shared" si="71"/>
      </c>
    </row>
    <row r="455" spans="1:19" ht="15">
      <c r="A455" s="1">
        <v>18</v>
      </c>
      <c r="B455" s="5">
        <v>0.7673611111111112</v>
      </c>
      <c r="C455" s="1" t="s">
        <v>176</v>
      </c>
      <c r="D455" s="1">
        <v>7</v>
      </c>
      <c r="E455" s="1">
        <v>13</v>
      </c>
      <c r="F455" s="1" t="s">
        <v>220</v>
      </c>
      <c r="G455" s="2">
        <v>45.9472666666667</v>
      </c>
      <c r="H455" s="6">
        <f>1+_xlfn.COUNTIFS(A:A,A455,O:O,"&lt;"&amp;O455)</f>
        <v>8</v>
      </c>
      <c r="I455" s="2">
        <f>_xlfn.AVERAGEIF(A:A,A455,G:G)</f>
        <v>48.88960833333332</v>
      </c>
      <c r="J455" s="2">
        <f t="shared" si="64"/>
        <v>-2.9423416666666213</v>
      </c>
      <c r="K455" s="2">
        <f t="shared" si="65"/>
        <v>87.05765833333338</v>
      </c>
      <c r="L455" s="2">
        <f t="shared" si="66"/>
        <v>185.5750718168693</v>
      </c>
      <c r="M455" s="2">
        <f>SUMIF(A:A,A455,L:L)</f>
        <v>5044.35484406027</v>
      </c>
      <c r="N455" s="3">
        <f t="shared" si="67"/>
        <v>0.03678866327879055</v>
      </c>
      <c r="O455" s="7">
        <f t="shared" si="68"/>
        <v>27.182286902403472</v>
      </c>
      <c r="P455" s="3">
        <f t="shared" si="69"/>
      </c>
      <c r="Q455" s="3">
        <f>IF(ISNUMBER(P455),SUMIF(A:A,A455,P:P),"")</f>
      </c>
      <c r="R455" s="3">
        <f t="shared" si="70"/>
      </c>
      <c r="S455" s="8">
        <f t="shared" si="71"/>
      </c>
    </row>
    <row r="456" spans="1:19" ht="15">
      <c r="A456" s="1">
        <v>18</v>
      </c>
      <c r="B456" s="5">
        <v>0.7673611111111112</v>
      </c>
      <c r="C456" s="1" t="s">
        <v>176</v>
      </c>
      <c r="D456" s="1">
        <v>7</v>
      </c>
      <c r="E456" s="1">
        <v>14</v>
      </c>
      <c r="F456" s="1" t="s">
        <v>221</v>
      </c>
      <c r="G456" s="2">
        <v>40.3589666666667</v>
      </c>
      <c r="H456" s="6">
        <f>1+_xlfn.COUNTIFS(A:A,A456,O:O,"&lt;"&amp;O456)</f>
        <v>13</v>
      </c>
      <c r="I456" s="2">
        <f>_xlfn.AVERAGEIF(A:A,A456,G:G)</f>
        <v>48.88960833333332</v>
      </c>
      <c r="J456" s="2">
        <f t="shared" si="64"/>
        <v>-8.530641666666618</v>
      </c>
      <c r="K456" s="2">
        <f t="shared" si="65"/>
        <v>81.46935833333339</v>
      </c>
      <c r="L456" s="2">
        <f t="shared" si="66"/>
        <v>132.70936346475926</v>
      </c>
      <c r="M456" s="2">
        <f>SUMIF(A:A,A456,L:L)</f>
        <v>5044.35484406027</v>
      </c>
      <c r="N456" s="3">
        <f t="shared" si="67"/>
        <v>0.026308490890767647</v>
      </c>
      <c r="O456" s="7">
        <f t="shared" si="68"/>
        <v>38.010542077536144</v>
      </c>
      <c r="P456" s="3">
        <f t="shared" si="69"/>
      </c>
      <c r="Q456" s="3">
        <f>IF(ISNUMBER(P456),SUMIF(A:A,A456,P:P),"")</f>
      </c>
      <c r="R456" s="3">
        <f t="shared" si="70"/>
      </c>
      <c r="S456" s="8">
        <f t="shared" si="71"/>
      </c>
    </row>
    <row r="457" spans="1:19" ht="15">
      <c r="A457" s="1">
        <v>18</v>
      </c>
      <c r="B457" s="5">
        <v>0.7673611111111112</v>
      </c>
      <c r="C457" s="1" t="s">
        <v>176</v>
      </c>
      <c r="D457" s="1">
        <v>7</v>
      </c>
      <c r="E457" s="1">
        <v>15</v>
      </c>
      <c r="F457" s="1" t="s">
        <v>199</v>
      </c>
      <c r="G457" s="2">
        <v>44.1421333333333</v>
      </c>
      <c r="H457" s="6">
        <f>1+_xlfn.COUNTIFS(A:A,A457,O:O,"&lt;"&amp;O457)</f>
        <v>11</v>
      </c>
      <c r="I457" s="2">
        <f>_xlfn.AVERAGEIF(A:A,A457,G:G)</f>
        <v>48.88960833333332</v>
      </c>
      <c r="J457" s="2">
        <f t="shared" si="64"/>
        <v>-4.747475000000023</v>
      </c>
      <c r="K457" s="2">
        <f t="shared" si="65"/>
        <v>85.25252499999998</v>
      </c>
      <c r="L457" s="2">
        <f t="shared" si="66"/>
        <v>166.52600776251765</v>
      </c>
      <c r="M457" s="2">
        <f>SUMIF(A:A,A457,L:L)</f>
        <v>5044.35484406027</v>
      </c>
      <c r="N457" s="3">
        <f t="shared" si="67"/>
        <v>0.033012350025018976</v>
      </c>
      <c r="O457" s="7">
        <f t="shared" si="68"/>
        <v>30.29169384312637</v>
      </c>
      <c r="P457" s="3">
        <f t="shared" si="69"/>
      </c>
      <c r="Q457" s="3">
        <f>IF(ISNUMBER(P457),SUMIF(A:A,A457,P:P),"")</f>
      </c>
      <c r="R457" s="3">
        <f t="shared" si="70"/>
      </c>
      <c r="S457" s="8">
        <f t="shared" si="71"/>
      </c>
    </row>
    <row r="458" spans="1:19" ht="15">
      <c r="A458" s="1">
        <v>18</v>
      </c>
      <c r="B458" s="5">
        <v>0.7673611111111112</v>
      </c>
      <c r="C458" s="1" t="s">
        <v>176</v>
      </c>
      <c r="D458" s="1">
        <v>7</v>
      </c>
      <c r="E458" s="1">
        <v>16</v>
      </c>
      <c r="F458" s="1" t="s">
        <v>19</v>
      </c>
      <c r="G458" s="2">
        <v>25.0867333333333</v>
      </c>
      <c r="H458" s="6">
        <f>1+_xlfn.COUNTIFS(A:A,A458,O:O,"&lt;"&amp;O458)</f>
        <v>16</v>
      </c>
      <c r="I458" s="2">
        <f>_xlfn.AVERAGEIF(A:A,A458,G:G)</f>
        <v>48.88960833333332</v>
      </c>
      <c r="J458" s="2">
        <f t="shared" si="64"/>
        <v>-23.80287500000002</v>
      </c>
      <c r="K458" s="2">
        <f t="shared" si="65"/>
        <v>66.19712499999997</v>
      </c>
      <c r="L458" s="2">
        <f t="shared" si="66"/>
        <v>53.08144860141688</v>
      </c>
      <c r="M458" s="2">
        <f>SUMIF(A:A,A458,L:L)</f>
        <v>5044.35484406027</v>
      </c>
      <c r="N458" s="3">
        <f t="shared" si="67"/>
        <v>0.010522941038519586</v>
      </c>
      <c r="O458" s="7">
        <f t="shared" si="68"/>
        <v>95.03046689508815</v>
      </c>
      <c r="P458" s="3">
        <f t="shared" si="69"/>
      </c>
      <c r="Q458" s="3">
        <f>IF(ISNUMBER(P458),SUMIF(A:A,A458,P:P),"")</f>
      </c>
      <c r="R458" s="3">
        <f t="shared" si="70"/>
      </c>
      <c r="S458" s="8">
        <f t="shared" si="71"/>
      </c>
    </row>
    <row r="459" spans="1:19" ht="15">
      <c r="A459" s="1">
        <v>19</v>
      </c>
      <c r="B459" s="5">
        <v>0.7916666666666666</v>
      </c>
      <c r="C459" s="1" t="s">
        <v>176</v>
      </c>
      <c r="D459" s="1">
        <v>8</v>
      </c>
      <c r="E459" s="1">
        <v>1</v>
      </c>
      <c r="F459" s="1" t="s">
        <v>222</v>
      </c>
      <c r="G459" s="2">
        <v>72.9492666666667</v>
      </c>
      <c r="H459" s="6">
        <f>1+_xlfn.COUNTIFS(A:A,A459,O:O,"&lt;"&amp;O459)</f>
        <v>1</v>
      </c>
      <c r="I459" s="2">
        <f>_xlfn.AVERAGEIF(A:A,A459,G:G)</f>
        <v>47.16861666666666</v>
      </c>
      <c r="J459" s="2">
        <f t="shared" si="64"/>
        <v>25.780650000000044</v>
      </c>
      <c r="K459" s="2">
        <f t="shared" si="65"/>
        <v>115.78065000000004</v>
      </c>
      <c r="L459" s="2">
        <f t="shared" si="66"/>
        <v>1039.8575379374804</v>
      </c>
      <c r="M459" s="2">
        <f>SUMIF(A:A,A459,L:L)</f>
        <v>3381.254098818961</v>
      </c>
      <c r="N459" s="3">
        <f t="shared" si="67"/>
        <v>0.307536052466655</v>
      </c>
      <c r="O459" s="7">
        <f t="shared" si="68"/>
        <v>3.251651284391856</v>
      </c>
      <c r="P459" s="3">
        <f t="shared" si="69"/>
        <v>0.307536052466655</v>
      </c>
      <c r="Q459" s="3">
        <f>IF(ISNUMBER(P459),SUMIF(A:A,A459,P:P),"")</f>
        <v>0.8636470461900001</v>
      </c>
      <c r="R459" s="3">
        <f t="shared" si="70"/>
        <v>0.3560899719663927</v>
      </c>
      <c r="S459" s="8">
        <f t="shared" si="71"/>
        <v>2.8082790270049465</v>
      </c>
    </row>
    <row r="460" spans="1:19" ht="15">
      <c r="A460" s="1">
        <v>19</v>
      </c>
      <c r="B460" s="5">
        <v>0.7916666666666666</v>
      </c>
      <c r="C460" s="1" t="s">
        <v>176</v>
      </c>
      <c r="D460" s="1">
        <v>8</v>
      </c>
      <c r="E460" s="1">
        <v>3</v>
      </c>
      <c r="F460" s="1" t="s">
        <v>224</v>
      </c>
      <c r="G460" s="2">
        <v>58.2315666666667</v>
      </c>
      <c r="H460" s="6">
        <f>1+_xlfn.COUNTIFS(A:A,A460,O:O,"&lt;"&amp;O460)</f>
        <v>2</v>
      </c>
      <c r="I460" s="2">
        <f>_xlfn.AVERAGEIF(A:A,A460,G:G)</f>
        <v>47.16861666666666</v>
      </c>
      <c r="J460" s="2">
        <f t="shared" si="64"/>
        <v>11.062950000000043</v>
      </c>
      <c r="K460" s="2">
        <f t="shared" si="65"/>
        <v>101.06295000000004</v>
      </c>
      <c r="L460" s="2">
        <f t="shared" si="66"/>
        <v>429.99647027881684</v>
      </c>
      <c r="M460" s="2">
        <f>SUMIF(A:A,A460,L:L)</f>
        <v>3381.254098818961</v>
      </c>
      <c r="N460" s="3">
        <f t="shared" si="67"/>
        <v>0.12717070581267773</v>
      </c>
      <c r="O460" s="7">
        <f t="shared" si="68"/>
        <v>7.863446173468587</v>
      </c>
      <c r="P460" s="3">
        <f t="shared" si="69"/>
        <v>0.12717070581267773</v>
      </c>
      <c r="Q460" s="3">
        <f>IF(ISNUMBER(P460),SUMIF(A:A,A460,P:P),"")</f>
        <v>0.8636470461900001</v>
      </c>
      <c r="R460" s="3">
        <f t="shared" si="70"/>
        <v>0.14724846958453036</v>
      </c>
      <c r="S460" s="8">
        <f t="shared" si="71"/>
        <v>6.791242060590204</v>
      </c>
    </row>
    <row r="461" spans="1:19" ht="15">
      <c r="A461" s="1">
        <v>19</v>
      </c>
      <c r="B461" s="5">
        <v>0.7916666666666666</v>
      </c>
      <c r="C461" s="1" t="s">
        <v>176</v>
      </c>
      <c r="D461" s="1">
        <v>8</v>
      </c>
      <c r="E461" s="1">
        <v>8</v>
      </c>
      <c r="F461" s="1" t="s">
        <v>229</v>
      </c>
      <c r="G461" s="2">
        <v>51.9642333333333</v>
      </c>
      <c r="H461" s="6">
        <f>1+_xlfn.COUNTIFS(A:A,A461,O:O,"&lt;"&amp;O461)</f>
        <v>3</v>
      </c>
      <c r="I461" s="2">
        <f>_xlfn.AVERAGEIF(A:A,A461,G:G)</f>
        <v>47.16861666666666</v>
      </c>
      <c r="J461" s="2">
        <f t="shared" si="64"/>
        <v>4.795616666666639</v>
      </c>
      <c r="K461" s="2">
        <f t="shared" si="65"/>
        <v>94.79561666666663</v>
      </c>
      <c r="L461" s="2">
        <f t="shared" si="66"/>
        <v>295.224770466387</v>
      </c>
      <c r="M461" s="2">
        <f>SUMIF(A:A,A461,L:L)</f>
        <v>3381.254098818961</v>
      </c>
      <c r="N461" s="3">
        <f t="shared" si="67"/>
        <v>0.08731221074733961</v>
      </c>
      <c r="O461" s="7">
        <f t="shared" si="68"/>
        <v>11.453151757819509</v>
      </c>
      <c r="P461" s="3">
        <f t="shared" si="69"/>
        <v>0.08731221074733961</v>
      </c>
      <c r="Q461" s="3">
        <f>IF(ISNUMBER(P461),SUMIF(A:A,A461,P:P),"")</f>
        <v>0.8636470461900001</v>
      </c>
      <c r="R461" s="3">
        <f t="shared" si="70"/>
        <v>0.10109709878881604</v>
      </c>
      <c r="S461" s="8">
        <f t="shared" si="71"/>
        <v>9.891480685206625</v>
      </c>
    </row>
    <row r="462" spans="1:19" ht="15">
      <c r="A462" s="1">
        <v>19</v>
      </c>
      <c r="B462" s="5">
        <v>0.7916666666666666</v>
      </c>
      <c r="C462" s="1" t="s">
        <v>176</v>
      </c>
      <c r="D462" s="1">
        <v>8</v>
      </c>
      <c r="E462" s="1">
        <v>4</v>
      </c>
      <c r="F462" s="1" t="s">
        <v>225</v>
      </c>
      <c r="G462" s="2">
        <v>50.669133333333306</v>
      </c>
      <c r="H462" s="6">
        <f>1+_xlfn.COUNTIFS(A:A,A462,O:O,"&lt;"&amp;O462)</f>
        <v>4</v>
      </c>
      <c r="I462" s="2">
        <f>_xlfn.AVERAGEIF(A:A,A462,G:G)</f>
        <v>47.16861666666666</v>
      </c>
      <c r="J462" s="2">
        <f t="shared" si="64"/>
        <v>3.5005166666666483</v>
      </c>
      <c r="K462" s="2">
        <f t="shared" si="65"/>
        <v>93.50051666666664</v>
      </c>
      <c r="L462" s="2">
        <f t="shared" si="66"/>
        <v>273.1527056073817</v>
      </c>
      <c r="M462" s="2">
        <f>SUMIF(A:A,A462,L:L)</f>
        <v>3381.254098818961</v>
      </c>
      <c r="N462" s="3">
        <f t="shared" si="67"/>
        <v>0.08078443607736882</v>
      </c>
      <c r="O462" s="7">
        <f t="shared" si="68"/>
        <v>12.378622028657606</v>
      </c>
      <c r="P462" s="3">
        <f t="shared" si="69"/>
        <v>0.08078443607736882</v>
      </c>
      <c r="Q462" s="3">
        <f>IF(ISNUMBER(P462),SUMIF(A:A,A462,P:P),"")</f>
        <v>0.8636470461900001</v>
      </c>
      <c r="R462" s="3">
        <f t="shared" si="70"/>
        <v>0.09353871634685873</v>
      </c>
      <c r="S462" s="8">
        <f t="shared" si="71"/>
        <v>10.690760350952608</v>
      </c>
    </row>
    <row r="463" spans="1:19" ht="15">
      <c r="A463" s="1">
        <v>19</v>
      </c>
      <c r="B463" s="5">
        <v>0.7916666666666666</v>
      </c>
      <c r="C463" s="1" t="s">
        <v>176</v>
      </c>
      <c r="D463" s="1">
        <v>8</v>
      </c>
      <c r="E463" s="1">
        <v>2</v>
      </c>
      <c r="F463" s="1" t="s">
        <v>223</v>
      </c>
      <c r="G463" s="2">
        <v>49.2257666666666</v>
      </c>
      <c r="H463" s="6">
        <f>1+_xlfn.COUNTIFS(A:A,A463,O:O,"&lt;"&amp;O463)</f>
        <v>5</v>
      </c>
      <c r="I463" s="2">
        <f>_xlfn.AVERAGEIF(A:A,A463,G:G)</f>
        <v>47.16861666666666</v>
      </c>
      <c r="J463" s="2">
        <f t="shared" si="64"/>
        <v>2.057149999999943</v>
      </c>
      <c r="K463" s="2">
        <f t="shared" si="65"/>
        <v>92.05714999999995</v>
      </c>
      <c r="L463" s="2">
        <f t="shared" si="66"/>
        <v>250.49250502063424</v>
      </c>
      <c r="M463" s="2">
        <f>SUMIF(A:A,A463,L:L)</f>
        <v>3381.254098818961</v>
      </c>
      <c r="N463" s="3">
        <f t="shared" si="67"/>
        <v>0.07408272129211727</v>
      </c>
      <c r="O463" s="7">
        <f t="shared" si="68"/>
        <v>13.49842422846317</v>
      </c>
      <c r="P463" s="3">
        <f t="shared" si="69"/>
        <v>0.07408272129211727</v>
      </c>
      <c r="Q463" s="3">
        <f>IF(ISNUMBER(P463),SUMIF(A:A,A463,P:P),"")</f>
        <v>0.8636470461900001</v>
      </c>
      <c r="R463" s="3">
        <f t="shared" si="70"/>
        <v>0.08577893205208653</v>
      </c>
      <c r="S463" s="8">
        <f t="shared" si="71"/>
        <v>11.657874213131748</v>
      </c>
    </row>
    <row r="464" spans="1:19" ht="15">
      <c r="A464" s="1">
        <v>19</v>
      </c>
      <c r="B464" s="5">
        <v>0.7916666666666666</v>
      </c>
      <c r="C464" s="1" t="s">
        <v>176</v>
      </c>
      <c r="D464" s="1">
        <v>8</v>
      </c>
      <c r="E464" s="1">
        <v>10</v>
      </c>
      <c r="F464" s="1" t="s">
        <v>231</v>
      </c>
      <c r="G464" s="2">
        <v>48.4667333333333</v>
      </c>
      <c r="H464" s="6">
        <f>1+_xlfn.COUNTIFS(A:A,A464,O:O,"&lt;"&amp;O464)</f>
        <v>6</v>
      </c>
      <c r="I464" s="2">
        <f>_xlfn.AVERAGEIF(A:A,A464,G:G)</f>
        <v>47.16861666666666</v>
      </c>
      <c r="J464" s="2">
        <f t="shared" si="64"/>
        <v>1.298116666666644</v>
      </c>
      <c r="K464" s="2">
        <f t="shared" si="65"/>
        <v>91.29811666666664</v>
      </c>
      <c r="L464" s="2">
        <f t="shared" si="66"/>
        <v>239.34044633472283</v>
      </c>
      <c r="M464" s="2">
        <f>SUMIF(A:A,A464,L:L)</f>
        <v>3381.254098818961</v>
      </c>
      <c r="N464" s="3">
        <f t="shared" si="67"/>
        <v>0.07078451939424549</v>
      </c>
      <c r="O464" s="7">
        <f t="shared" si="68"/>
        <v>14.127382774619731</v>
      </c>
      <c r="P464" s="3">
        <f t="shared" si="69"/>
        <v>0.07078451939424549</v>
      </c>
      <c r="Q464" s="3">
        <f>IF(ISNUMBER(P464),SUMIF(A:A,A464,P:P),"")</f>
        <v>0.8636470461900001</v>
      </c>
      <c r="R464" s="3">
        <f t="shared" si="70"/>
        <v>0.08196000867080262</v>
      </c>
      <c r="S464" s="8">
        <f t="shared" si="71"/>
        <v>12.20107240369582</v>
      </c>
    </row>
    <row r="465" spans="1:19" ht="15">
      <c r="A465" s="1">
        <v>19</v>
      </c>
      <c r="B465" s="5">
        <v>0.7916666666666666</v>
      </c>
      <c r="C465" s="1" t="s">
        <v>176</v>
      </c>
      <c r="D465" s="1">
        <v>8</v>
      </c>
      <c r="E465" s="1">
        <v>5</v>
      </c>
      <c r="F465" s="1" t="s">
        <v>226</v>
      </c>
      <c r="G465" s="2">
        <v>46.835066666666705</v>
      </c>
      <c r="H465" s="6">
        <f>1+_xlfn.COUNTIFS(A:A,A465,O:O,"&lt;"&amp;O465)</f>
        <v>7</v>
      </c>
      <c r="I465" s="2">
        <f>_xlfn.AVERAGEIF(A:A,A465,G:G)</f>
        <v>47.16861666666666</v>
      </c>
      <c r="J465" s="2">
        <f t="shared" si="64"/>
        <v>-0.3335499999999527</v>
      </c>
      <c r="K465" s="2">
        <f t="shared" si="65"/>
        <v>89.66645000000005</v>
      </c>
      <c r="L465" s="2">
        <f t="shared" si="66"/>
        <v>217.019454153706</v>
      </c>
      <c r="M465" s="2">
        <f>SUMIF(A:A,A465,L:L)</f>
        <v>3381.254098818961</v>
      </c>
      <c r="N465" s="3">
        <f t="shared" si="67"/>
        <v>0.06418312490312655</v>
      </c>
      <c r="O465" s="7">
        <f t="shared" si="68"/>
        <v>15.580419331550605</v>
      </c>
      <c r="P465" s="3">
        <f t="shared" si="69"/>
        <v>0.06418312490312655</v>
      </c>
      <c r="Q465" s="3">
        <f>IF(ISNUMBER(P465),SUMIF(A:A,A465,P:P),"")</f>
        <v>0.8636470461900001</v>
      </c>
      <c r="R465" s="3">
        <f t="shared" si="70"/>
        <v>0.0743163832798039</v>
      </c>
      <c r="S465" s="8">
        <f t="shared" si="71"/>
        <v>13.455983134095256</v>
      </c>
    </row>
    <row r="466" spans="1:19" ht="15">
      <c r="A466" s="1">
        <v>19</v>
      </c>
      <c r="B466" s="5">
        <v>0.7916666666666666</v>
      </c>
      <c r="C466" s="1" t="s">
        <v>176</v>
      </c>
      <c r="D466" s="1">
        <v>8</v>
      </c>
      <c r="E466" s="1">
        <v>11</v>
      </c>
      <c r="F466" s="1" t="s">
        <v>232</v>
      </c>
      <c r="G466" s="2">
        <v>43.2604</v>
      </c>
      <c r="H466" s="6">
        <f>1+_xlfn.COUNTIFS(A:A,A466,O:O,"&lt;"&amp;O466)</f>
        <v>8</v>
      </c>
      <c r="I466" s="2">
        <f>_xlfn.AVERAGEIF(A:A,A466,G:G)</f>
        <v>47.16861666666666</v>
      </c>
      <c r="J466" s="2">
        <f t="shared" si="64"/>
        <v>-3.908216666666661</v>
      </c>
      <c r="K466" s="2">
        <f t="shared" si="65"/>
        <v>86.09178333333334</v>
      </c>
      <c r="L466" s="2">
        <f t="shared" si="66"/>
        <v>175.12622506369775</v>
      </c>
      <c r="M466" s="2">
        <f>SUMIF(A:A,A466,L:L)</f>
        <v>3381.254098818961</v>
      </c>
      <c r="N466" s="3">
        <f t="shared" si="67"/>
        <v>0.05179327549646967</v>
      </c>
      <c r="O466" s="7">
        <f t="shared" si="68"/>
        <v>19.307525743726362</v>
      </c>
      <c r="P466" s="3">
        <f t="shared" si="69"/>
        <v>0.05179327549646967</v>
      </c>
      <c r="Q466" s="3">
        <f>IF(ISNUMBER(P466),SUMIF(A:A,A466,P:P),"")</f>
        <v>0.8636470461900001</v>
      </c>
      <c r="R466" s="3">
        <f t="shared" si="70"/>
        <v>0.059970419310709115</v>
      </c>
      <c r="S466" s="8">
        <f t="shared" si="71"/>
        <v>16.674887577806658</v>
      </c>
    </row>
    <row r="467" spans="1:19" ht="15">
      <c r="A467" s="1">
        <v>19</v>
      </c>
      <c r="B467" s="5">
        <v>0.7916666666666666</v>
      </c>
      <c r="C467" s="1" t="s">
        <v>176</v>
      </c>
      <c r="D467" s="1">
        <v>8</v>
      </c>
      <c r="E467" s="1">
        <v>6</v>
      </c>
      <c r="F467" s="1" t="s">
        <v>227</v>
      </c>
      <c r="G467" s="2">
        <v>38.9243333333333</v>
      </c>
      <c r="H467" s="6">
        <f>1+_xlfn.COUNTIFS(A:A,A467,O:O,"&lt;"&amp;O467)</f>
        <v>9</v>
      </c>
      <c r="I467" s="2">
        <f>_xlfn.AVERAGEIF(A:A,A467,G:G)</f>
        <v>47.16861666666666</v>
      </c>
      <c r="J467" s="2">
        <f t="shared" si="64"/>
        <v>-8.244283333333357</v>
      </c>
      <c r="K467" s="2">
        <f t="shared" si="65"/>
        <v>81.75571666666664</v>
      </c>
      <c r="L467" s="2">
        <f t="shared" si="66"/>
        <v>135.00921022497621</v>
      </c>
      <c r="M467" s="2">
        <f>SUMIF(A:A,A467,L:L)</f>
        <v>3381.254098818961</v>
      </c>
      <c r="N467" s="3">
        <f t="shared" si="67"/>
        <v>0.039928738355432564</v>
      </c>
      <c r="O467" s="7">
        <f t="shared" si="68"/>
        <v>25.044618016685806</v>
      </c>
      <c r="P467" s="3">
        <f t="shared" si="69"/>
      </c>
      <c r="Q467" s="3">
        <f>IF(ISNUMBER(P467),SUMIF(A:A,A467,P:P),"")</f>
      </c>
      <c r="R467" s="3">
        <f t="shared" si="70"/>
      </c>
      <c r="S467" s="8">
        <f t="shared" si="71"/>
      </c>
    </row>
    <row r="468" spans="1:19" ht="15">
      <c r="A468" s="1">
        <v>19</v>
      </c>
      <c r="B468" s="5">
        <v>0.7916666666666666</v>
      </c>
      <c r="C468" s="1" t="s">
        <v>176</v>
      </c>
      <c r="D468" s="1">
        <v>8</v>
      </c>
      <c r="E468" s="1">
        <v>7</v>
      </c>
      <c r="F468" s="1" t="s">
        <v>228</v>
      </c>
      <c r="G468" s="2">
        <v>35.1968</v>
      </c>
      <c r="H468" s="6">
        <f>1+_xlfn.COUNTIFS(A:A,A468,O:O,"&lt;"&amp;O468)</f>
        <v>11</v>
      </c>
      <c r="I468" s="2">
        <f>_xlfn.AVERAGEIF(A:A,A468,G:G)</f>
        <v>47.16861666666666</v>
      </c>
      <c r="J468" s="2">
        <f t="shared" si="64"/>
        <v>-11.971816666666655</v>
      </c>
      <c r="K468" s="2">
        <f t="shared" si="65"/>
        <v>78.02818333333335</v>
      </c>
      <c r="L468" s="2">
        <f t="shared" si="66"/>
        <v>107.95246593424456</v>
      </c>
      <c r="M468" s="2">
        <f>SUMIF(A:A,A468,L:L)</f>
        <v>3381.254098818961</v>
      </c>
      <c r="N468" s="3">
        <f t="shared" si="67"/>
        <v>0.03192675344096479</v>
      </c>
      <c r="O468" s="7">
        <f t="shared" si="68"/>
        <v>31.321693947024173</v>
      </c>
      <c r="P468" s="3">
        <f t="shared" si="69"/>
      </c>
      <c r="Q468" s="3">
        <f>IF(ISNUMBER(P468),SUMIF(A:A,A468,P:P),"")</f>
      </c>
      <c r="R468" s="3">
        <f t="shared" si="70"/>
      </c>
      <c r="S468" s="8">
        <f t="shared" si="71"/>
      </c>
    </row>
    <row r="469" spans="1:19" ht="15">
      <c r="A469" s="1">
        <v>19</v>
      </c>
      <c r="B469" s="5">
        <v>0.7916666666666666</v>
      </c>
      <c r="C469" s="1" t="s">
        <v>176</v>
      </c>
      <c r="D469" s="1">
        <v>8</v>
      </c>
      <c r="E469" s="1">
        <v>9</v>
      </c>
      <c r="F469" s="1" t="s">
        <v>230</v>
      </c>
      <c r="G469" s="2">
        <v>37.8265333333333</v>
      </c>
      <c r="H469" s="6">
        <f>1+_xlfn.COUNTIFS(A:A,A469,O:O,"&lt;"&amp;O469)</f>
        <v>10</v>
      </c>
      <c r="I469" s="2">
        <f>_xlfn.AVERAGEIF(A:A,A469,G:G)</f>
        <v>47.16861666666666</v>
      </c>
      <c r="J469" s="2">
        <f t="shared" si="64"/>
        <v>-9.342083333333356</v>
      </c>
      <c r="K469" s="2">
        <f t="shared" si="65"/>
        <v>80.65791666666664</v>
      </c>
      <c r="L469" s="2">
        <f t="shared" si="66"/>
        <v>126.40297274646413</v>
      </c>
      <c r="M469" s="2">
        <f>SUMIF(A:A,A469,L:L)</f>
        <v>3381.254098818961</v>
      </c>
      <c r="N469" s="3">
        <f t="shared" si="67"/>
        <v>0.037383458637614796</v>
      </c>
      <c r="O469" s="7">
        <f t="shared" si="68"/>
        <v>26.749798880133895</v>
      </c>
      <c r="P469" s="3">
        <f t="shared" si="69"/>
      </c>
      <c r="Q469" s="3">
        <f>IF(ISNUMBER(P469),SUMIF(A:A,A469,P:P),"")</f>
      </c>
      <c r="R469" s="3">
        <f t="shared" si="70"/>
      </c>
      <c r="S469" s="8">
        <f t="shared" si="71"/>
      </c>
    </row>
    <row r="470" spans="1:19" ht="15">
      <c r="A470" s="1">
        <v>19</v>
      </c>
      <c r="B470" s="5">
        <v>0.7916666666666666</v>
      </c>
      <c r="C470" s="1" t="s">
        <v>176</v>
      </c>
      <c r="D470" s="1">
        <v>8</v>
      </c>
      <c r="E470" s="1">
        <v>12</v>
      </c>
      <c r="F470" s="1" t="s">
        <v>233</v>
      </c>
      <c r="G470" s="2">
        <v>32.4735666666667</v>
      </c>
      <c r="H470" s="6">
        <f>1+_xlfn.COUNTIFS(A:A,A470,O:O,"&lt;"&amp;O470)</f>
        <v>12</v>
      </c>
      <c r="I470" s="2">
        <f>_xlfn.AVERAGEIF(A:A,A470,G:G)</f>
        <v>47.16861666666666</v>
      </c>
      <c r="J470" s="2">
        <f t="shared" si="64"/>
        <v>-14.69504999999996</v>
      </c>
      <c r="K470" s="2">
        <f t="shared" si="65"/>
        <v>75.30495000000005</v>
      </c>
      <c r="L470" s="2">
        <f t="shared" si="66"/>
        <v>91.67933505044947</v>
      </c>
      <c r="M470" s="2">
        <f>SUMIF(A:A,A470,L:L)</f>
        <v>3381.254098818961</v>
      </c>
      <c r="N470" s="3">
        <f t="shared" si="67"/>
        <v>0.027114003375987673</v>
      </c>
      <c r="O470" s="7">
        <f t="shared" si="68"/>
        <v>36.88131133322813</v>
      </c>
      <c r="P470" s="3">
        <f t="shared" si="69"/>
      </c>
      <c r="Q470" s="3">
        <f>IF(ISNUMBER(P470),SUMIF(A:A,A470,P:P),"")</f>
      </c>
      <c r="R470" s="3">
        <f t="shared" si="70"/>
      </c>
      <c r="S470" s="8">
        <f t="shared" si="71"/>
      </c>
    </row>
  </sheetData>
  <sheetProtection/>
  <autoFilter ref="A1:S68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2017-04-22T22:27:57Z</dcterms:modified>
  <cp:category/>
  <cp:version/>
  <cp:contentType/>
  <cp:contentStatus/>
</cp:coreProperties>
</file>