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1840" windowHeight="9330"/>
  </bookViews>
  <sheets>
    <sheet name="Break-even" sheetId="1" r:id="rId1"/>
    <sheet name="Help" sheetId="7" r:id="rId2"/>
    <sheet name="ChartData" sheetId="6" state="hidden" r:id="rId3"/>
  </sheets>
  <definedNames>
    <definedName name="_xlnm.Print_Area" localSheetId="0">'Break-even'!$A$2:$Q$37</definedName>
    <definedName name="_xlnm.Print_Area" localSheetId="1">Help!$B$1:$C$21</definedName>
  </definedNames>
  <calcPr calcId="152511"/>
</workbook>
</file>

<file path=xl/calcChain.xml><?xml version="1.0" encoding="utf-8"?>
<calcChain xmlns="http://schemas.openxmlformats.org/spreadsheetml/2006/main">
  <c r="C4" i="6" l="1"/>
  <c r="D4" i="6"/>
  <c r="E4" i="6"/>
  <c r="F4" i="6"/>
  <c r="G4" i="6"/>
  <c r="H4" i="6"/>
  <c r="I4" i="6"/>
  <c r="J4" i="6"/>
  <c r="K4" i="6"/>
  <c r="B4" i="6"/>
  <c r="F25" i="1"/>
  <c r="F27" i="1"/>
  <c r="F31" i="1"/>
  <c r="F13" i="1"/>
  <c r="B10" i="6"/>
  <c r="D36" i="1"/>
  <c r="K1" i="6"/>
  <c r="J1" i="6"/>
  <c r="D35" i="1"/>
  <c r="K2" i="6"/>
  <c r="H36" i="1"/>
  <c r="S13" i="1"/>
  <c r="F36" i="1"/>
  <c r="S11" i="1"/>
  <c r="F35" i="1"/>
  <c r="H35" i="1"/>
  <c r="K3" i="6"/>
  <c r="K5" i="6"/>
  <c r="K6" i="6"/>
  <c r="B11" i="6"/>
  <c r="C10" i="6"/>
  <c r="C9" i="6"/>
  <c r="J3" i="6"/>
  <c r="J5" i="6"/>
  <c r="J2" i="6"/>
  <c r="I1" i="6"/>
  <c r="J6" i="6"/>
  <c r="I2" i="6"/>
  <c r="H1" i="6"/>
  <c r="I3" i="6"/>
  <c r="I5" i="6"/>
  <c r="H2" i="6"/>
  <c r="G1" i="6"/>
  <c r="H3" i="6"/>
  <c r="H5" i="6"/>
  <c r="I6" i="6"/>
  <c r="G2" i="6"/>
  <c r="F1" i="6"/>
  <c r="G3" i="6"/>
  <c r="G5" i="6"/>
  <c r="H6" i="6"/>
  <c r="F2" i="6"/>
  <c r="E1" i="6"/>
  <c r="F3" i="6"/>
  <c r="F5" i="6"/>
  <c r="G6" i="6"/>
  <c r="E2" i="6"/>
  <c r="E3" i="6"/>
  <c r="E5" i="6"/>
  <c r="D1" i="6"/>
  <c r="F6" i="6"/>
  <c r="C1" i="6"/>
  <c r="D3" i="6"/>
  <c r="D5" i="6"/>
  <c r="D2" i="6"/>
  <c r="E6" i="6"/>
  <c r="D6" i="6"/>
  <c r="B1" i="6"/>
  <c r="C3" i="6"/>
  <c r="C5" i="6"/>
  <c r="C2" i="6"/>
  <c r="C6" i="6"/>
  <c r="B3" i="6"/>
  <c r="B5" i="6"/>
  <c r="B2" i="6"/>
  <c r="B6" i="6"/>
</calcChain>
</file>

<file path=xl/sharedStrings.xml><?xml version="1.0" encoding="utf-8"?>
<sst xmlns="http://schemas.openxmlformats.org/spreadsheetml/2006/main" count="62" uniqueCount="52">
  <si>
    <t>Less the cost of goods sold (per unit):</t>
  </si>
  <si>
    <t>Gross margin per unit</t>
  </si>
  <si>
    <t>Units</t>
  </si>
  <si>
    <t>Total number of units</t>
  </si>
  <si>
    <t>Number of units per week</t>
  </si>
  <si>
    <t>To break-even</t>
  </si>
  <si>
    <t>To achieve your desired profit</t>
  </si>
  <si>
    <t>Annual sales</t>
  </si>
  <si>
    <t>Profit</t>
  </si>
  <si>
    <t>production costs</t>
  </si>
  <si>
    <t>Total revenue</t>
  </si>
  <si>
    <t>Total costs</t>
  </si>
  <si>
    <t>Fixed costs</t>
  </si>
  <si>
    <t>X</t>
  </si>
  <si>
    <t>Y</t>
  </si>
  <si>
    <t>Breakeven point</t>
  </si>
  <si>
    <t>Your gross margin (Gross profit) percentage:</t>
  </si>
  <si>
    <r>
      <rPr>
        <b/>
        <sz val="9"/>
        <rFont val="Arial"/>
        <family val="2"/>
      </rPr>
      <t>Disclaimer</t>
    </r>
    <r>
      <rPr>
        <sz val="9"/>
        <rFont val="Arial"/>
        <family val="2"/>
      </rPr>
      <t xml:space="preserve">
Please note that this is a guide only and should neither replace competent advice, nor be taken, or relied upon, as financial or professional advice.  Seek professional advice before making any decision that could affect your business. </t>
    </r>
  </si>
  <si>
    <t>© The Small Business Company Limited. All rights reserved.</t>
  </si>
  <si>
    <t>www.nzte.govt.nz</t>
  </si>
  <si>
    <t>Break-even calculator</t>
  </si>
  <si>
    <t>1. What's the time frame?</t>
  </si>
  <si>
    <t>Enter the number of weeks for this calculation</t>
  </si>
  <si>
    <t>Default setting is one year (52 weeks).</t>
  </si>
  <si>
    <t>2. Work out how much profit you need to make</t>
  </si>
  <si>
    <t>Your break-even result</t>
  </si>
  <si>
    <r>
      <t xml:space="preserve">How much </t>
    </r>
    <r>
      <rPr>
        <b/>
        <sz val="9"/>
        <rFont val="Arial"/>
        <family val="2"/>
      </rPr>
      <t>profit</t>
    </r>
    <r>
      <rPr>
        <sz val="9"/>
        <rFont val="Arial"/>
        <family val="2"/>
      </rPr>
      <t xml:space="preserve"> are you aiming for?</t>
    </r>
  </si>
  <si>
    <r>
      <t xml:space="preserve">What is your estimated </t>
    </r>
    <r>
      <rPr>
        <b/>
        <sz val="9"/>
        <rFont val="Arial"/>
        <family val="2"/>
      </rPr>
      <t>overheads</t>
    </r>
    <r>
      <rPr>
        <sz val="9"/>
        <rFont val="Arial"/>
        <family val="2"/>
      </rPr>
      <t>?</t>
    </r>
  </si>
  <si>
    <t>Gross margin</t>
  </si>
  <si>
    <r>
      <t xml:space="preserve">Enter the average </t>
    </r>
    <r>
      <rPr>
        <b/>
        <sz val="9"/>
        <rFont val="Arial"/>
        <family val="2"/>
      </rPr>
      <t>price</t>
    </r>
    <r>
      <rPr>
        <sz val="9"/>
        <rFont val="Arial"/>
        <family val="2"/>
      </rPr>
      <t xml:space="preserve"> of each unit you sell?</t>
    </r>
  </si>
  <si>
    <r>
      <rPr>
        <b/>
        <sz val="9"/>
        <rFont val="Arial"/>
        <family val="2"/>
      </rPr>
      <t>Labour</t>
    </r>
    <r>
      <rPr>
        <sz val="9"/>
        <rFont val="Arial"/>
        <family val="2"/>
      </rPr>
      <t xml:space="preserve"> cost for producing each unit</t>
    </r>
  </si>
  <si>
    <r>
      <t>M</t>
    </r>
    <r>
      <rPr>
        <b/>
        <sz val="9"/>
        <rFont val="Arial"/>
        <family val="2"/>
      </rPr>
      <t>aterial cost</t>
    </r>
    <r>
      <rPr>
        <sz val="9"/>
        <rFont val="Arial"/>
        <family val="2"/>
      </rPr>
      <t xml:space="preserve"> for producing each unit</t>
    </r>
  </si>
  <si>
    <t>Total variable costs per unit</t>
  </si>
  <si>
    <t>3. Calculate the gross margin on your products</t>
  </si>
  <si>
    <t>Break-even formula</t>
  </si>
  <si>
    <r>
      <t xml:space="preserve">This section will help you fill out the template by providing a breakdown of each question and additional information to help inform your answer.
</t>
    </r>
    <r>
      <rPr>
        <sz val="11"/>
        <rFont val="Arial"/>
        <family val="2"/>
      </rPr>
      <t xml:space="preserve">
</t>
    </r>
    <r>
      <rPr>
        <b/>
        <sz val="11"/>
        <rFont val="Arial"/>
        <family val="2"/>
      </rPr>
      <t>Choosing a time frame</t>
    </r>
    <r>
      <rPr>
        <sz val="9"/>
        <rFont val="Arial"/>
        <family val="2"/>
      </rPr>
      <t xml:space="preserve">
Start by deciding how many weeks are likely to pass before your business breaks even and enter your figure into the template.
Every business owner wants to break even as quickly as possible – but you’ll need to be realistic about how long this is likely to take. 
Your chosen figure is largely dependent on the costs and individual circumstances you’ll face as your business gets on its feet. 
Keep in mind that the first year of being in business is often fraught with expenses – some anticipated and others seemingly out of the blue. For this reason it’s a good practise to choose a relatively conservative estimate for when you are likely to break even. 
The default entry is 52 weeks (12 months) which is a popular target for start-up businesses. 
</t>
    </r>
    <r>
      <rPr>
        <b/>
        <sz val="11"/>
        <rFont val="Arial"/>
        <family val="2"/>
      </rPr>
      <t/>
    </r>
  </si>
  <si>
    <r>
      <rPr>
        <b/>
        <sz val="11"/>
        <rFont val="Arial"/>
        <family val="2"/>
      </rPr>
      <t>What are your estimated overheads?</t>
    </r>
    <r>
      <rPr>
        <sz val="9"/>
        <rFont val="Arial"/>
        <family val="2"/>
      </rPr>
      <t xml:space="preserve">
Before entering your overheads into the template, consider if there are any costs you may have overlooked.
“Overheads” refer to ongoing expenses of operating a business – such as an invoice you receive every month or payment that occurs regularly. 
Common overheads include:</t>
    </r>
  </si>
  <si>
    <t>Rent or building lease.</t>
  </si>
  <si>
    <t>Mortgage payments.</t>
  </si>
  <si>
    <t>Electricity charges.</t>
  </si>
  <si>
    <t>●</t>
  </si>
  <si>
    <r>
      <rPr>
        <b/>
        <sz val="11"/>
        <rFont val="Arial"/>
        <family val="2"/>
      </rPr>
      <t>Work out how much profit you need to make</t>
    </r>
    <r>
      <rPr>
        <sz val="9"/>
        <rFont val="Arial"/>
        <family val="2"/>
      </rPr>
      <t xml:space="preserve">
The next step is determining how much profit you need to make and entering your figure into the template.
How much profit should you aim for? The answer depends on the various costs involved in getting each unit to market and your chosen position in the market. 
You’ll need to meet all your fixed and variable costs and choose an appropriate profit margin that will give you adequate capital to grow your business and fund future expansion.
Your profit margin will depend on market research to date (i.e. how much are your customers willing to pay for your products or services?) and how you position your business in the market.
Will you be a cost leader or will your products or services command a premium? If you are a boutique retailer it’s likely that your profit margins will be higher than a supermarket that focuses on high volume sales with slimmer margins. 
</t>
    </r>
  </si>
  <si>
    <r>
      <t xml:space="preserve">Remember that your overheads are distinct from your variable costs, which are often more infrequent. These are covered by labour and material costs in the gross margin section below.
</t>
    </r>
    <r>
      <rPr>
        <b/>
        <sz val="11"/>
        <rFont val="Arial"/>
        <family val="2"/>
      </rPr>
      <t>Calculate the gross margin on your products</t>
    </r>
    <r>
      <rPr>
        <sz val="9"/>
        <rFont val="Arial"/>
        <family val="2"/>
      </rPr>
      <t xml:space="preserve">
Enter the average price of each unit you sell under heading three of the template. This is the final sale price that you would expect a customer to pay.
As an example:
</t>
    </r>
  </si>
  <si>
    <t xml:space="preserve">For a product based business your average unit price might be $1250.00 for an outdoor furniture set. </t>
  </si>
  <si>
    <t xml:space="preserve">For a service based business your average unit price might be $700.00 for an initial consultation or assessment. </t>
  </si>
  <si>
    <r>
      <rPr>
        <i/>
        <sz val="9"/>
        <rFont val="Arial"/>
        <family val="2"/>
      </rPr>
      <t xml:space="preserve">Note: If your business offers a service rather than a product your unit price could be your individual charge out rate per-hour. </t>
    </r>
    <r>
      <rPr>
        <sz val="9"/>
        <rFont val="Arial"/>
        <family val="2"/>
      </rPr>
      <t xml:space="preserve">
From your average unit price you’ll need to subtract the labour and material costs of creating your products or completing services.
Labour costs include:
</t>
    </r>
  </si>
  <si>
    <t>Salary or wages paid to an employee to complete the job.</t>
  </si>
  <si>
    <t>Your own time spent completing the job.</t>
  </si>
  <si>
    <t>Material costs include:</t>
  </si>
  <si>
    <t>Tools or workplace consumables.</t>
  </si>
  <si>
    <t xml:space="preserve">Ingredients – such as ingredients of a meal. </t>
  </si>
  <si>
    <t xml:space="preserve">Raw materials – such as wood, steel, or nails.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</si>
</sst>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4" formatCode="_-&quot;$&quot;* #,##0.00_-;\-&quot;$&quot;* #,##0.00_-;_-&quot;$&quot;* &quot;-&quot;??_-;_-@_-"/>
    <numFmt numFmtId="164" formatCode="&quot;$&quot;#,##0"/>
    <numFmt numFmtId="165" formatCode="&quot;$&quot;#,##0.00"/>
    <numFmt numFmtId="167" formatCode="[$£-809]#,##0.00"/>
    <numFmt numFmtId="168" formatCode="#,##0_ ;\-#,##0\ "/>
    <numFmt numFmtId="180" formatCode="_-&quot;$&quot;* #,##0_-;\-&quot;$&quot;* #,##0_-;_-&quot;$&quot;* &quot;-&quot;??_-;_-@_-"/>
  </numFmts>
  <fonts count="24" x14ac:knownFonts="1">
    <font>
      <sz val="8.5"/>
      <name val="Verdana"/>
    </font>
    <font>
      <sz val="8.5"/>
      <name val="Verdana"/>
    </font>
    <font>
      <sz val="8"/>
      <name val="Verdana"/>
      <family val="2"/>
    </font>
    <font>
      <sz val="8.5"/>
      <name val="Verdana"/>
      <family val="2"/>
    </font>
    <font>
      <sz val="10"/>
      <name val="Arial"/>
      <family val="2"/>
    </font>
    <font>
      <sz val="8.5"/>
      <name val="Tahoma"/>
      <family val="2"/>
    </font>
    <font>
      <u/>
      <sz val="8.5"/>
      <color indexed="12"/>
      <name val="Tahoma"/>
      <family val="2"/>
    </font>
    <font>
      <sz val="10"/>
      <name val="Arial"/>
      <family val="2"/>
    </font>
    <font>
      <sz val="8.5"/>
      <name val="Tahoma"/>
      <family val="2"/>
    </font>
    <font>
      <b/>
      <sz val="8"/>
      <color indexed="9"/>
      <name val="Tahoma"/>
      <family val="2"/>
    </font>
    <font>
      <b/>
      <sz val="8"/>
      <color indexed="8"/>
      <name val="Tahoma"/>
      <family val="2"/>
    </font>
    <font>
      <b/>
      <sz val="9"/>
      <name val="Arial"/>
      <family val="2"/>
    </font>
    <font>
      <sz val="9"/>
      <name val="Arial"/>
      <family val="2"/>
    </font>
    <font>
      <sz val="16"/>
      <name val="Arial"/>
      <family val="2"/>
    </font>
    <font>
      <u/>
      <sz val="9"/>
      <color indexed="12"/>
      <name val="Arial"/>
      <family val="2"/>
    </font>
    <font>
      <sz val="14"/>
      <name val="Arial"/>
      <family val="2"/>
    </font>
    <font>
      <b/>
      <sz val="11"/>
      <name val="Arial"/>
      <family val="2"/>
    </font>
    <font>
      <i/>
      <sz val="8"/>
      <name val="Arial"/>
      <family val="2"/>
    </font>
    <font>
      <sz val="11"/>
      <name val="Arial"/>
      <family val="2"/>
    </font>
    <font>
      <sz val="11"/>
      <name val="Calibri"/>
      <family val="2"/>
    </font>
    <font>
      <sz val="9"/>
      <name val="Calibri"/>
      <family val="2"/>
    </font>
    <font>
      <i/>
      <sz val="9"/>
      <name val="Arial"/>
      <family val="2"/>
    </font>
    <font>
      <u/>
      <sz val="8.5"/>
      <color theme="10"/>
      <name val="Tahoma"/>
      <family val="2"/>
    </font>
    <font>
      <sz val="9"/>
      <color theme="0"/>
      <name val="Arial"/>
      <family val="2"/>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hair">
        <color rgb="FF314454"/>
      </top>
      <bottom style="hair">
        <color rgb="FF314454"/>
      </bottom>
      <diagonal/>
    </border>
  </borders>
  <cellStyleXfs count="16">
    <xf numFmtId="0" fontId="0" fillId="0" borderId="0"/>
    <xf numFmtId="44" fontId="1" fillId="0" borderId="0" applyFont="0" applyFill="0" applyBorder="0" applyAlignment="0" applyProtection="0"/>
    <xf numFmtId="44" fontId="7" fillId="0" borderId="0" applyFont="0" applyFill="0" applyBorder="0" applyAlignment="0" applyProtection="0"/>
    <xf numFmtId="37" fontId="9" fillId="2" borderId="1" applyBorder="0">
      <alignment horizontal="left" vertical="center" indent="1"/>
    </xf>
    <xf numFmtId="0" fontId="10" fillId="0" borderId="2" applyNumberFormat="0" applyFill="0">
      <alignment horizontal="centerContinuous" vertical="top"/>
    </xf>
    <xf numFmtId="0" fontId="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 fillId="0" borderId="0"/>
    <xf numFmtId="0" fontId="8" fillId="0" borderId="0"/>
    <xf numFmtId="0" fontId="5" fillId="0" borderId="0"/>
    <xf numFmtId="0" fontId="5" fillId="0" borderId="0"/>
    <xf numFmtId="0" fontId="5" fillId="0" borderId="0"/>
    <xf numFmtId="0" fontId="7" fillId="0" borderId="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cellStyleXfs>
  <cellXfs count="88">
    <xf numFmtId="0" fontId="0" fillId="0" borderId="0" xfId="0"/>
    <xf numFmtId="0" fontId="3" fillId="0" borderId="0" xfId="0" applyFont="1"/>
    <xf numFmtId="3" fontId="0" fillId="0" borderId="0" xfId="0" applyNumberFormat="1"/>
    <xf numFmtId="1" fontId="0" fillId="0" borderId="0" xfId="0" applyNumberFormat="1"/>
    <xf numFmtId="180" fontId="0" fillId="0" borderId="0" xfId="1" applyNumberFormat="1" applyFont="1"/>
    <xf numFmtId="180" fontId="0" fillId="0" borderId="0" xfId="0" applyNumberFormat="1"/>
    <xf numFmtId="0" fontId="12" fillId="3" borderId="0" xfId="0" applyFont="1" applyFill="1" applyProtection="1"/>
    <xf numFmtId="0" fontId="12" fillId="3" borderId="0" xfId="0" applyFont="1" applyFill="1" applyBorder="1" applyProtection="1"/>
    <xf numFmtId="0" fontId="11" fillId="3" borderId="0" xfId="0" applyFont="1" applyFill="1" applyBorder="1" applyAlignment="1" applyProtection="1">
      <alignment horizontal="center" vertical="center"/>
    </xf>
    <xf numFmtId="7" fontId="12" fillId="3" borderId="0" xfId="0" applyNumberFormat="1" applyFont="1" applyFill="1" applyBorder="1" applyAlignment="1" applyProtection="1">
      <alignment vertical="center"/>
    </xf>
    <xf numFmtId="7" fontId="12" fillId="3" borderId="0" xfId="1" applyNumberFormat="1" applyFont="1" applyFill="1" applyBorder="1" applyAlignment="1" applyProtection="1">
      <alignment vertical="center"/>
    </xf>
    <xf numFmtId="0" fontId="12" fillId="3" borderId="0" xfId="0" applyFont="1" applyFill="1" applyBorder="1" applyAlignment="1" applyProtection="1"/>
    <xf numFmtId="0" fontId="12" fillId="3" borderId="0" xfId="0" applyFont="1" applyFill="1" applyBorder="1" applyAlignment="1" applyProtection="1">
      <alignment horizontal="right" vertical="center" indent="1"/>
    </xf>
    <xf numFmtId="0" fontId="12" fillId="3" borderId="0" xfId="0" applyFont="1" applyFill="1" applyBorder="1" applyAlignment="1" applyProtection="1">
      <alignment horizontal="right" vertical="center"/>
    </xf>
    <xf numFmtId="0" fontId="11" fillId="3" borderId="0" xfId="1" applyNumberFormat="1" applyFont="1" applyFill="1" applyBorder="1" applyAlignment="1" applyProtection="1">
      <alignment horizontal="center" vertical="center"/>
    </xf>
    <xf numFmtId="164" fontId="12" fillId="3" borderId="0" xfId="0" applyNumberFormat="1" applyFont="1" applyFill="1" applyBorder="1" applyAlignment="1" applyProtection="1">
      <alignment vertical="center"/>
    </xf>
    <xf numFmtId="0" fontId="12" fillId="3" borderId="0" xfId="0" applyFont="1" applyFill="1" applyBorder="1" applyAlignment="1" applyProtection="1">
      <alignment horizontal="center" vertical="center"/>
    </xf>
    <xf numFmtId="3" fontId="11" fillId="3" borderId="0" xfId="1" applyNumberFormat="1" applyFont="1" applyFill="1" applyBorder="1" applyAlignment="1" applyProtection="1">
      <alignment horizontal="center" vertical="center"/>
    </xf>
    <xf numFmtId="44" fontId="11" fillId="3" borderId="0" xfId="1" applyFont="1" applyFill="1" applyBorder="1" applyAlignment="1" applyProtection="1">
      <alignment vertical="center"/>
    </xf>
    <xf numFmtId="3" fontId="12" fillId="3" borderId="0" xfId="0" applyNumberFormat="1" applyFont="1" applyFill="1" applyBorder="1" applyAlignment="1" applyProtection="1">
      <alignment vertical="center"/>
    </xf>
    <xf numFmtId="3" fontId="12" fillId="3" borderId="0" xfId="0" applyNumberFormat="1" applyFont="1" applyFill="1" applyBorder="1" applyAlignment="1" applyProtection="1"/>
    <xf numFmtId="165" fontId="12" fillId="3" borderId="0" xfId="0" applyNumberFormat="1" applyFont="1" applyFill="1" applyBorder="1" applyAlignment="1" applyProtection="1"/>
    <xf numFmtId="0" fontId="23" fillId="3" borderId="0" xfId="0" applyNumberFormat="1" applyFont="1" applyFill="1" applyProtection="1"/>
    <xf numFmtId="0" fontId="23" fillId="3" borderId="0" xfId="0" applyFont="1" applyFill="1" applyBorder="1" applyProtection="1"/>
    <xf numFmtId="0" fontId="11"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right" vertical="center" wrapText="1" indent="1"/>
    </xf>
    <xf numFmtId="165" fontId="12" fillId="3" borderId="0" xfId="0" applyNumberFormat="1" applyFont="1" applyFill="1" applyBorder="1" applyProtection="1"/>
    <xf numFmtId="0" fontId="11" fillId="3" borderId="0" xfId="0" applyFont="1" applyFill="1" applyBorder="1" applyAlignment="1" applyProtection="1">
      <alignment horizontal="right" vertical="center" wrapText="1"/>
    </xf>
    <xf numFmtId="9" fontId="12" fillId="3" borderId="0" xfId="13" applyFont="1" applyFill="1" applyBorder="1" applyAlignment="1" applyProtection="1">
      <alignment horizontal="right" vertical="center" indent="1"/>
    </xf>
    <xf numFmtId="165" fontId="12" fillId="3" borderId="0" xfId="0" applyNumberFormat="1" applyFont="1" applyFill="1" applyProtection="1"/>
    <xf numFmtId="0" fontId="11" fillId="3" borderId="0" xfId="0" applyFont="1" applyFill="1" applyBorder="1" applyAlignment="1" applyProtection="1">
      <alignment horizontal="right" vertical="center"/>
    </xf>
    <xf numFmtId="7" fontId="11" fillId="3" borderId="0" xfId="1" applyNumberFormat="1" applyFont="1" applyFill="1" applyBorder="1" applyAlignment="1" applyProtection="1">
      <alignment vertical="center"/>
    </xf>
    <xf numFmtId="165" fontId="11" fillId="3" borderId="0" xfId="0" applyNumberFormat="1"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167" fontId="12" fillId="3" borderId="0" xfId="1" applyNumberFormat="1" applyFont="1" applyFill="1" applyBorder="1" applyAlignment="1" applyProtection="1">
      <alignment vertical="center"/>
    </xf>
    <xf numFmtId="0" fontId="13" fillId="3" borderId="0" xfId="0" applyFont="1" applyFill="1" applyBorder="1" applyAlignment="1">
      <alignment horizontal="left" vertical="center"/>
    </xf>
    <xf numFmtId="0" fontId="14" fillId="3" borderId="0" xfId="5" applyFont="1" applyFill="1" applyBorder="1" applyAlignment="1" applyProtection="1">
      <alignment horizontal="center" vertical="top"/>
    </xf>
    <xf numFmtId="0" fontId="12" fillId="3" borderId="0" xfId="0" applyFont="1" applyFill="1" applyBorder="1" applyAlignment="1" applyProtection="1">
      <alignment horizontal="center" vertical="top"/>
    </xf>
    <xf numFmtId="168" fontId="12" fillId="3" borderId="3" xfId="1" applyNumberFormat="1" applyFont="1" applyFill="1" applyBorder="1" applyAlignment="1" applyProtection="1">
      <alignment vertical="center"/>
      <protection locked="0"/>
    </xf>
    <xf numFmtId="164" fontId="12" fillId="3" borderId="3" xfId="1" applyNumberFormat="1" applyFont="1" applyFill="1" applyBorder="1" applyAlignment="1" applyProtection="1">
      <alignment vertical="center"/>
      <protection locked="0"/>
    </xf>
    <xf numFmtId="165" fontId="12" fillId="3" borderId="3" xfId="1" applyNumberFormat="1" applyFont="1" applyFill="1" applyBorder="1" applyAlignment="1" applyProtection="1">
      <alignment vertical="center"/>
      <protection locked="0"/>
    </xf>
    <xf numFmtId="0" fontId="12" fillId="4" borderId="0" xfId="0" applyFont="1" applyFill="1" applyBorder="1" applyProtection="1"/>
    <xf numFmtId="0" fontId="12" fillId="4" borderId="0" xfId="0" applyFont="1" applyFill="1" applyProtection="1"/>
    <xf numFmtId="0" fontId="12" fillId="4" borderId="0" xfId="0" applyFont="1" applyFill="1" applyBorder="1" applyAlignment="1" applyProtection="1">
      <alignment vertical="top" wrapText="1"/>
    </xf>
    <xf numFmtId="3" fontId="11" fillId="4" borderId="0" xfId="13" applyNumberFormat="1" applyFont="1" applyFill="1" applyBorder="1" applyAlignment="1" applyProtection="1">
      <alignment horizontal="center" vertical="center" wrapText="1"/>
    </xf>
    <xf numFmtId="3" fontId="11" fillId="4" borderId="0" xfId="13" applyNumberFormat="1" applyFont="1" applyFill="1" applyBorder="1" applyAlignment="1" applyProtection="1">
      <alignment vertical="center"/>
    </xf>
    <xf numFmtId="3" fontId="11" fillId="4" borderId="0" xfId="13" applyNumberFormat="1" applyFont="1" applyFill="1" applyBorder="1" applyAlignment="1" applyProtection="1">
      <alignment horizontal="right" vertical="center" wrapText="1"/>
    </xf>
    <xf numFmtId="0" fontId="11" fillId="4" borderId="4" xfId="0" applyFont="1" applyFill="1" applyBorder="1" applyAlignment="1" applyProtection="1">
      <alignment horizontal="right" vertical="center" wrapText="1" indent="1"/>
    </xf>
    <xf numFmtId="3" fontId="11" fillId="4" borderId="4" xfId="13" applyNumberFormat="1" applyFont="1" applyFill="1" applyBorder="1" applyAlignment="1" applyProtection="1">
      <alignment horizontal="center" vertical="center"/>
    </xf>
    <xf numFmtId="3" fontId="11" fillId="4" borderId="4" xfId="13" applyNumberFormat="1" applyFont="1" applyFill="1" applyBorder="1" applyAlignment="1" applyProtection="1">
      <alignment vertical="center"/>
    </xf>
    <xf numFmtId="164" fontId="11" fillId="4" borderId="4" xfId="13" applyNumberFormat="1" applyFont="1" applyFill="1" applyBorder="1" applyAlignment="1" applyProtection="1">
      <alignment horizontal="right" vertical="center"/>
    </xf>
    <xf numFmtId="164" fontId="11" fillId="4" borderId="4" xfId="13" applyNumberFormat="1" applyFont="1" applyFill="1" applyBorder="1" applyAlignment="1" applyProtection="1">
      <alignment horizontal="center" vertical="center"/>
    </xf>
    <xf numFmtId="0" fontId="11" fillId="4" borderId="4" xfId="0" applyFont="1" applyFill="1" applyBorder="1" applyAlignment="1" applyProtection="1">
      <alignment horizontal="center" vertical="center" wrapText="1"/>
    </xf>
    <xf numFmtId="164" fontId="11" fillId="4" borderId="4" xfId="13" applyNumberFormat="1" applyFont="1" applyFill="1" applyBorder="1" applyAlignment="1" applyProtection="1">
      <alignment vertical="center"/>
    </xf>
    <xf numFmtId="0" fontId="12" fillId="4" borderId="0" xfId="0" applyFont="1" applyFill="1" applyBorder="1" applyAlignment="1" applyProtection="1">
      <alignment vertical="center"/>
    </xf>
    <xf numFmtId="0" fontId="11" fillId="4" borderId="0" xfId="0" applyFont="1" applyFill="1" applyBorder="1" applyProtection="1"/>
    <xf numFmtId="0" fontId="15" fillId="4" borderId="0" xfId="0" applyFont="1" applyFill="1" applyAlignment="1" applyProtection="1">
      <alignment vertical="center"/>
    </xf>
    <xf numFmtId="9" fontId="11" fillId="3" borderId="0" xfId="13" applyFont="1" applyFill="1" applyBorder="1" applyAlignment="1" applyProtection="1">
      <alignment vertical="center"/>
    </xf>
    <xf numFmtId="0" fontId="11" fillId="4" borderId="0" xfId="0" applyFont="1" applyFill="1" applyBorder="1" applyAlignment="1" applyProtection="1">
      <alignment horizontal="right" vertical="center"/>
    </xf>
    <xf numFmtId="9" fontId="11" fillId="4" borderId="0" xfId="13" applyFont="1" applyFill="1" applyBorder="1" applyAlignment="1" applyProtection="1">
      <alignment vertical="center"/>
    </xf>
    <xf numFmtId="164" fontId="11" fillId="4" borderId="0" xfId="13" applyNumberFormat="1" applyFont="1" applyFill="1" applyBorder="1" applyAlignment="1" applyProtection="1">
      <alignment vertical="center"/>
    </xf>
    <xf numFmtId="0" fontId="11" fillId="4" borderId="0" xfId="0" applyFont="1" applyFill="1" applyBorder="1" applyAlignment="1" applyProtection="1">
      <alignment horizontal="right" vertical="center" indent="1"/>
    </xf>
    <xf numFmtId="165" fontId="11" fillId="4" borderId="0" xfId="13" applyNumberFormat="1" applyFont="1" applyFill="1" applyBorder="1" applyAlignment="1" applyProtection="1">
      <alignment vertical="center"/>
    </xf>
    <xf numFmtId="164" fontId="12" fillId="3" borderId="0" xfId="1" applyNumberFormat="1" applyFont="1" applyFill="1" applyBorder="1" applyAlignment="1" applyProtection="1">
      <alignment vertical="center"/>
      <protection locked="0"/>
    </xf>
    <xf numFmtId="0" fontId="13" fillId="3" borderId="0" xfId="0" applyFont="1" applyFill="1"/>
    <xf numFmtId="0" fontId="12" fillId="3" borderId="0" xfId="0" applyFont="1" applyFill="1"/>
    <xf numFmtId="0" fontId="20" fillId="3" borderId="0" xfId="0" applyFont="1" applyFill="1" applyAlignment="1">
      <alignment horizontal="center" vertical="center"/>
    </xf>
    <xf numFmtId="0" fontId="12" fillId="3" borderId="0" xfId="0" applyFont="1" applyFill="1" applyAlignment="1">
      <alignment vertical="center"/>
    </xf>
    <xf numFmtId="0" fontId="19" fillId="3" borderId="0" xfId="0" applyFont="1" applyFill="1" applyAlignment="1">
      <alignment horizontal="left" vertical="center"/>
    </xf>
    <xf numFmtId="165" fontId="12" fillId="3" borderId="0" xfId="1" applyNumberFormat="1" applyFont="1" applyFill="1" applyBorder="1" applyAlignment="1" applyProtection="1">
      <alignment vertical="center"/>
    </xf>
    <xf numFmtId="0" fontId="12" fillId="3" borderId="0" xfId="0" applyFont="1" applyFill="1" applyBorder="1" applyAlignment="1" applyProtection="1">
      <alignment vertical="top" wrapText="1"/>
    </xf>
    <xf numFmtId="0" fontId="14" fillId="3" borderId="0" xfId="5" applyFont="1" applyFill="1" applyBorder="1" applyAlignment="1" applyProtection="1">
      <alignment horizontal="center" vertical="top"/>
    </xf>
    <xf numFmtId="0" fontId="12" fillId="3" borderId="0" xfId="0" applyFont="1" applyFill="1" applyBorder="1" applyAlignment="1" applyProtection="1">
      <alignment horizontal="center" vertical="top"/>
    </xf>
    <xf numFmtId="0" fontId="17" fillId="3" borderId="0" xfId="0" applyFont="1" applyFill="1" applyAlignment="1" applyProtection="1">
      <alignment horizontal="center"/>
    </xf>
    <xf numFmtId="0" fontId="15" fillId="4" borderId="0" xfId="0" applyFont="1" applyFill="1" applyAlignment="1" applyProtection="1">
      <alignment vertical="center"/>
    </xf>
    <xf numFmtId="0" fontId="11" fillId="3" borderId="0" xfId="0" applyFont="1" applyFill="1" applyBorder="1" applyAlignment="1" applyProtection="1">
      <alignment horizontal="right" vertical="center"/>
    </xf>
    <xf numFmtId="0" fontId="16" fillId="3" borderId="0" xfId="0" applyFont="1" applyFill="1" applyBorder="1" applyAlignment="1" applyProtection="1">
      <alignment horizontal="left" vertical="center"/>
    </xf>
    <xf numFmtId="0" fontId="11" fillId="4" borderId="0" xfId="0" applyFont="1" applyFill="1" applyBorder="1" applyAlignment="1" applyProtection="1">
      <alignment horizontal="right" vertical="center" wrapText="1" indent="1"/>
    </xf>
    <xf numFmtId="0" fontId="12" fillId="4" borderId="0" xfId="0" applyFont="1" applyFill="1" applyBorder="1" applyAlignment="1">
      <alignment horizontal="right" vertical="center" wrapText="1" indent="1"/>
    </xf>
    <xf numFmtId="0" fontId="11" fillId="3" borderId="0" xfId="0" applyFont="1" applyFill="1" applyBorder="1" applyAlignment="1" applyProtection="1">
      <alignment horizontal="right" vertical="center" wrapText="1" indent="1"/>
    </xf>
    <xf numFmtId="0" fontId="12" fillId="3" borderId="0" xfId="0" applyFont="1" applyFill="1" applyAlignment="1" applyProtection="1">
      <alignment wrapText="1"/>
    </xf>
    <xf numFmtId="0" fontId="12" fillId="3" borderId="0" xfId="0" applyFont="1" applyFill="1" applyBorder="1" applyAlignment="1" applyProtection="1">
      <alignment vertical="top" wrapText="1"/>
    </xf>
    <xf numFmtId="0" fontId="16" fillId="3" borderId="0" xfId="0" applyFont="1" applyFill="1" applyBorder="1" applyAlignment="1" applyProtection="1">
      <alignment horizontal="left" vertical="center" indent="1"/>
    </xf>
    <xf numFmtId="0" fontId="12" fillId="3" borderId="0" xfId="0" applyFont="1" applyFill="1" applyBorder="1" applyAlignment="1" applyProtection="1">
      <alignment horizontal="right" vertical="center" wrapText="1" indent="1"/>
    </xf>
    <xf numFmtId="0" fontId="12" fillId="3" borderId="0" xfId="0" applyFont="1" applyFill="1" applyBorder="1" applyAlignment="1">
      <alignment horizontal="right" vertical="center" indent="1"/>
    </xf>
    <xf numFmtId="0" fontId="12" fillId="3" borderId="0" xfId="0" applyFont="1" applyFill="1" applyAlignment="1">
      <alignment wrapText="1"/>
    </xf>
    <xf numFmtId="0" fontId="12" fillId="3" borderId="0" xfId="0" applyFont="1" applyFill="1" applyAlignment="1">
      <alignment vertical="top" wrapText="1"/>
    </xf>
    <xf numFmtId="0" fontId="19" fillId="3" borderId="0" xfId="0" applyFont="1" applyFill="1" applyAlignment="1">
      <alignment vertical="center"/>
    </xf>
  </cellXfs>
  <cellStyles count="16">
    <cellStyle name="Currency" xfId="1" builtinId="4"/>
    <cellStyle name="Currency 2" xfId="2"/>
    <cellStyle name="header" xfId="3"/>
    <cellStyle name="Header3" xfId="4"/>
    <cellStyle name="Hyperlink" xfId="5" builtinId="8"/>
    <cellStyle name="Hyperlink 2" xfId="6"/>
    <cellStyle name="Normal" xfId="0" builtinId="0"/>
    <cellStyle name="Normal 2" xfId="7"/>
    <cellStyle name="Normal 2 2" xfId="8"/>
    <cellStyle name="Normal 2 2 2" xfId="9"/>
    <cellStyle name="Normal 2 3" xfId="10"/>
    <cellStyle name="Normal 2_Sheet1" xfId="11"/>
    <cellStyle name="Normal 3" xfId="12"/>
    <cellStyle name="Percent" xfId="13" builtinId="5"/>
    <cellStyle name="Percent 2" xfId="14"/>
    <cellStyle name="Percent 3" xfId="15"/>
  </cellStyles>
  <dxfs count="1">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AFF"/>
      <rgbColor rgb="00FFFFFF"/>
      <rgbColor rgb="001D8FD8"/>
      <rgbColor rgb="0000FF00"/>
      <rgbColor rgb="000000FF"/>
      <rgbColor rgb="00FFFF00"/>
      <rgbColor rgb="000F5CCE"/>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922E"/>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ChartData!$A$2</c:f>
              <c:strCache>
                <c:ptCount val="1"/>
                <c:pt idx="0">
                  <c:v>Total revenue</c:v>
                </c:pt>
              </c:strCache>
            </c:strRef>
          </c:tx>
          <c:spPr>
            <a:ln>
              <a:solidFill>
                <a:srgbClr val="008BC8"/>
              </a:solidFill>
            </a:ln>
          </c:spPr>
          <c:marker>
            <c:symbol val="none"/>
          </c:marker>
          <c:dLbls>
            <c:dLbl>
              <c:idx val="9"/>
              <c:layout/>
              <c:tx>
                <c:rich>
                  <a:bodyPr/>
                  <a:lstStyle/>
                  <a:p>
                    <a:pPr>
                      <a:defRPr sz="1000" b="0" i="0" u="none" strike="noStrike" baseline="0">
                        <a:solidFill>
                          <a:srgbClr val="333333"/>
                        </a:solidFill>
                        <a:latin typeface="Arial"/>
                        <a:ea typeface="Arial"/>
                        <a:cs typeface="Arial"/>
                      </a:defRPr>
                    </a:pPr>
                    <a:r>
                      <a:rPr lang="en-NZ"/>
                      <a:t> Total revenue</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ChartData!$B$1:$K$1</c:f>
              <c:numCache>
                <c:formatCode>0</c:formatCode>
                <c:ptCount val="10"/>
                <c:pt idx="0">
                  <c:v>272.72727272727275</c:v>
                </c:pt>
                <c:pt idx="1">
                  <c:v>545.4545454545455</c:v>
                </c:pt>
                <c:pt idx="2">
                  <c:v>818.18181818181824</c:v>
                </c:pt>
                <c:pt idx="3">
                  <c:v>1090.909090909091</c:v>
                </c:pt>
                <c:pt idx="4">
                  <c:v>1363.6363636363637</c:v>
                </c:pt>
                <c:pt idx="5">
                  <c:v>1636.3636363636365</c:v>
                </c:pt>
                <c:pt idx="6">
                  <c:v>1909.0909090909092</c:v>
                </c:pt>
                <c:pt idx="7">
                  <c:v>2181.818181818182</c:v>
                </c:pt>
                <c:pt idx="8">
                  <c:v>2454.545454545455</c:v>
                </c:pt>
                <c:pt idx="9" formatCode="#,##0">
                  <c:v>2727.2727272727275</c:v>
                </c:pt>
              </c:numCache>
            </c:numRef>
          </c:xVal>
          <c:yVal>
            <c:numRef>
              <c:f>ChartData!$B$2:$K$2</c:f>
              <c:numCache>
                <c:formatCode>_-"$"* #,##0_-;\-"$"* #,##0_-;_-"$"* "-"??_-;_-@_-</c:formatCode>
                <c:ptCount val="10"/>
                <c:pt idx="0">
                  <c:v>27272.727272727276</c:v>
                </c:pt>
                <c:pt idx="1">
                  <c:v>54545.454545454551</c:v>
                </c:pt>
                <c:pt idx="2">
                  <c:v>81818.181818181823</c:v>
                </c:pt>
                <c:pt idx="3">
                  <c:v>109090.9090909091</c:v>
                </c:pt>
                <c:pt idx="4">
                  <c:v>136363.63636363638</c:v>
                </c:pt>
                <c:pt idx="5">
                  <c:v>163636.36363636365</c:v>
                </c:pt>
                <c:pt idx="6">
                  <c:v>190909.09090909091</c:v>
                </c:pt>
                <c:pt idx="7">
                  <c:v>218181.81818181821</c:v>
                </c:pt>
                <c:pt idx="8">
                  <c:v>245454.5454545455</c:v>
                </c:pt>
                <c:pt idx="9">
                  <c:v>272727.27272727276</c:v>
                </c:pt>
              </c:numCache>
            </c:numRef>
          </c:yVal>
          <c:smooth val="0"/>
        </c:ser>
        <c:ser>
          <c:idx val="1"/>
          <c:order val="1"/>
          <c:tx>
            <c:strRef>
              <c:f>ChartData!$A$5</c:f>
              <c:strCache>
                <c:ptCount val="1"/>
                <c:pt idx="0">
                  <c:v>Total costs</c:v>
                </c:pt>
              </c:strCache>
            </c:strRef>
          </c:tx>
          <c:marker>
            <c:symbol val="none"/>
          </c:marker>
          <c:dLbls>
            <c:dLbl>
              <c:idx val="9"/>
              <c:layout/>
              <c:tx>
                <c:rich>
                  <a:bodyPr/>
                  <a:lstStyle/>
                  <a:p>
                    <a:pPr>
                      <a:defRPr sz="1000" b="0" i="0" u="none" strike="noStrike" baseline="0">
                        <a:solidFill>
                          <a:srgbClr val="333333"/>
                        </a:solidFill>
                        <a:latin typeface="Arial"/>
                        <a:ea typeface="Arial"/>
                        <a:cs typeface="Arial"/>
                      </a:defRPr>
                    </a:pPr>
                    <a:r>
                      <a:rPr lang="en-NZ"/>
                      <a:t>Total costs</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ChartData!$B$1:$K$1</c:f>
              <c:numCache>
                <c:formatCode>0</c:formatCode>
                <c:ptCount val="10"/>
                <c:pt idx="0">
                  <c:v>272.72727272727275</c:v>
                </c:pt>
                <c:pt idx="1">
                  <c:v>545.4545454545455</c:v>
                </c:pt>
                <c:pt idx="2">
                  <c:v>818.18181818181824</c:v>
                </c:pt>
                <c:pt idx="3">
                  <c:v>1090.909090909091</c:v>
                </c:pt>
                <c:pt idx="4">
                  <c:v>1363.6363636363637</c:v>
                </c:pt>
                <c:pt idx="5">
                  <c:v>1636.3636363636365</c:v>
                </c:pt>
                <c:pt idx="6">
                  <c:v>1909.0909090909092</c:v>
                </c:pt>
                <c:pt idx="7">
                  <c:v>2181.818181818182</c:v>
                </c:pt>
                <c:pt idx="8">
                  <c:v>2454.545454545455</c:v>
                </c:pt>
                <c:pt idx="9" formatCode="#,##0">
                  <c:v>2727.2727272727275</c:v>
                </c:pt>
              </c:numCache>
            </c:numRef>
          </c:xVal>
          <c:yVal>
            <c:numRef>
              <c:f>ChartData!$B$5:$K$5</c:f>
              <c:numCache>
                <c:formatCode>_-"$"* #,##0_-;\-"$"* #,##0_-;_-"$"* "-"??_-;_-@_-</c:formatCode>
                <c:ptCount val="10"/>
                <c:pt idx="0">
                  <c:v>62272.727272727272</c:v>
                </c:pt>
                <c:pt idx="1">
                  <c:v>74545.454545454544</c:v>
                </c:pt>
                <c:pt idx="2">
                  <c:v>86818.181818181823</c:v>
                </c:pt>
                <c:pt idx="3">
                  <c:v>99090.909090909088</c:v>
                </c:pt>
                <c:pt idx="4">
                  <c:v>111363.63636363637</c:v>
                </c:pt>
                <c:pt idx="5">
                  <c:v>123636.36363636365</c:v>
                </c:pt>
                <c:pt idx="6">
                  <c:v>135909.09090909091</c:v>
                </c:pt>
                <c:pt idx="7">
                  <c:v>148181.81818181818</c:v>
                </c:pt>
                <c:pt idx="8">
                  <c:v>160454.54545454547</c:v>
                </c:pt>
                <c:pt idx="9">
                  <c:v>172727.27272727274</c:v>
                </c:pt>
              </c:numCache>
            </c:numRef>
          </c:yVal>
          <c:smooth val="0"/>
        </c:ser>
        <c:ser>
          <c:idx val="2"/>
          <c:order val="2"/>
          <c:tx>
            <c:v>Variable costs</c:v>
          </c:tx>
          <c:marker>
            <c:symbol val="none"/>
          </c:marker>
          <c:dLbls>
            <c:dLbl>
              <c:idx val="9"/>
              <c:layout/>
              <c:tx>
                <c:rich>
                  <a:bodyPr/>
                  <a:lstStyle/>
                  <a:p>
                    <a:pPr>
                      <a:defRPr sz="1000" b="0" i="0" u="none" strike="noStrike" baseline="0">
                        <a:solidFill>
                          <a:srgbClr val="333333"/>
                        </a:solidFill>
                        <a:latin typeface="Arial"/>
                        <a:ea typeface="Arial"/>
                        <a:cs typeface="Arial"/>
                      </a:defRPr>
                    </a:pPr>
                    <a:r>
                      <a:rPr lang="en-NZ"/>
                      <a:t> Variable costs</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ChartData!$B$1:$K$1</c:f>
              <c:numCache>
                <c:formatCode>0</c:formatCode>
                <c:ptCount val="10"/>
                <c:pt idx="0">
                  <c:v>272.72727272727275</c:v>
                </c:pt>
                <c:pt idx="1">
                  <c:v>545.4545454545455</c:v>
                </c:pt>
                <c:pt idx="2">
                  <c:v>818.18181818181824</c:v>
                </c:pt>
                <c:pt idx="3">
                  <c:v>1090.909090909091</c:v>
                </c:pt>
                <c:pt idx="4">
                  <c:v>1363.6363636363637</c:v>
                </c:pt>
                <c:pt idx="5">
                  <c:v>1636.3636363636365</c:v>
                </c:pt>
                <c:pt idx="6">
                  <c:v>1909.0909090909092</c:v>
                </c:pt>
                <c:pt idx="7">
                  <c:v>2181.818181818182</c:v>
                </c:pt>
                <c:pt idx="8">
                  <c:v>2454.545454545455</c:v>
                </c:pt>
                <c:pt idx="9" formatCode="#,##0">
                  <c:v>2727.2727272727275</c:v>
                </c:pt>
              </c:numCache>
            </c:numRef>
          </c:xVal>
          <c:yVal>
            <c:numRef>
              <c:f>ChartData!$B$3:$K$3</c:f>
              <c:numCache>
                <c:formatCode>_-"$"* #,##0_-;\-"$"* #,##0_-;_-"$"* "-"??_-;_-@_-</c:formatCode>
                <c:ptCount val="10"/>
                <c:pt idx="0">
                  <c:v>12272.727272727274</c:v>
                </c:pt>
                <c:pt idx="1">
                  <c:v>24545.454545454548</c:v>
                </c:pt>
                <c:pt idx="2">
                  <c:v>36818.181818181823</c:v>
                </c:pt>
                <c:pt idx="3">
                  <c:v>49090.909090909096</c:v>
                </c:pt>
                <c:pt idx="4">
                  <c:v>61363.636363636368</c:v>
                </c:pt>
                <c:pt idx="5">
                  <c:v>73636.363636363647</c:v>
                </c:pt>
                <c:pt idx="6">
                  <c:v>85909.090909090912</c:v>
                </c:pt>
                <c:pt idx="7">
                  <c:v>98181.818181818191</c:v>
                </c:pt>
                <c:pt idx="8">
                  <c:v>110454.54545454547</c:v>
                </c:pt>
                <c:pt idx="9">
                  <c:v>122727.27272727274</c:v>
                </c:pt>
              </c:numCache>
            </c:numRef>
          </c:yVal>
          <c:smooth val="0"/>
        </c:ser>
        <c:ser>
          <c:idx val="3"/>
          <c:order val="3"/>
          <c:tx>
            <c:v>Fixed costs</c:v>
          </c:tx>
          <c:spPr>
            <a:ln w="12700">
              <a:solidFill>
                <a:schemeClr val="bg2"/>
              </a:solidFill>
              <a:prstDash val="sysDot"/>
            </a:ln>
          </c:spPr>
          <c:marker>
            <c:symbol val="none"/>
          </c:marker>
          <c:dLbls>
            <c:dLbl>
              <c:idx val="9"/>
              <c:layout/>
              <c:tx>
                <c:rich>
                  <a:bodyPr/>
                  <a:lstStyle/>
                  <a:p>
                    <a:pPr>
                      <a:defRPr sz="1000" b="0" i="0" u="none" strike="noStrike" baseline="0">
                        <a:solidFill>
                          <a:srgbClr val="333333"/>
                        </a:solidFill>
                        <a:latin typeface="Arial"/>
                        <a:ea typeface="Arial"/>
                        <a:cs typeface="Arial"/>
                      </a:defRPr>
                    </a:pPr>
                    <a:r>
                      <a:rPr lang="en-NZ"/>
                      <a:t>Fixed costs</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ChartData!$B$1:$K$1</c:f>
              <c:numCache>
                <c:formatCode>0</c:formatCode>
                <c:ptCount val="10"/>
                <c:pt idx="0">
                  <c:v>272.72727272727275</c:v>
                </c:pt>
                <c:pt idx="1">
                  <c:v>545.4545454545455</c:v>
                </c:pt>
                <c:pt idx="2">
                  <c:v>818.18181818181824</c:v>
                </c:pt>
                <c:pt idx="3">
                  <c:v>1090.909090909091</c:v>
                </c:pt>
                <c:pt idx="4">
                  <c:v>1363.6363636363637</c:v>
                </c:pt>
                <c:pt idx="5">
                  <c:v>1636.3636363636365</c:v>
                </c:pt>
                <c:pt idx="6">
                  <c:v>1909.0909090909092</c:v>
                </c:pt>
                <c:pt idx="7">
                  <c:v>2181.818181818182</c:v>
                </c:pt>
                <c:pt idx="8">
                  <c:v>2454.545454545455</c:v>
                </c:pt>
                <c:pt idx="9" formatCode="#,##0">
                  <c:v>2727.2727272727275</c:v>
                </c:pt>
              </c:numCache>
            </c:numRef>
          </c:xVal>
          <c:yVal>
            <c:numRef>
              <c:f>ChartData!$B$4:$K$4</c:f>
              <c:numCache>
                <c:formatCode>_-"$"* #,##0_-;\-"$"* #,##0_-;_-"$"* "-"??_-;_-@_-</c:formatCode>
                <c:ptCount val="10"/>
                <c:pt idx="0">
                  <c:v>50000</c:v>
                </c:pt>
                <c:pt idx="1">
                  <c:v>50000</c:v>
                </c:pt>
                <c:pt idx="2">
                  <c:v>50000</c:v>
                </c:pt>
                <c:pt idx="3">
                  <c:v>50000</c:v>
                </c:pt>
                <c:pt idx="4">
                  <c:v>50000</c:v>
                </c:pt>
                <c:pt idx="5">
                  <c:v>50000</c:v>
                </c:pt>
                <c:pt idx="6">
                  <c:v>50000</c:v>
                </c:pt>
                <c:pt idx="7">
                  <c:v>50000</c:v>
                </c:pt>
                <c:pt idx="8">
                  <c:v>50000</c:v>
                </c:pt>
                <c:pt idx="9">
                  <c:v>50000</c:v>
                </c:pt>
              </c:numCache>
            </c:numRef>
          </c:yVal>
          <c:smooth val="0"/>
        </c:ser>
        <c:ser>
          <c:idx val="4"/>
          <c:order val="4"/>
          <c:tx>
            <c:strRef>
              <c:f>ChartData!$A$8</c:f>
              <c:strCache>
                <c:ptCount val="1"/>
                <c:pt idx="0">
                  <c:v>Breakeven point</c:v>
                </c:pt>
              </c:strCache>
            </c:strRef>
          </c:tx>
          <c:spPr>
            <a:ln w="0">
              <a:solidFill>
                <a:schemeClr val="tx1"/>
              </a:solidFill>
            </a:ln>
          </c:spPr>
          <c:marker>
            <c:symbol val="circle"/>
            <c:size val="10"/>
            <c:spPr>
              <a:noFill/>
              <a:ln w="25400">
                <a:solidFill>
                  <a:prstClr val="black"/>
                </a:solidFill>
              </a:ln>
            </c:spPr>
          </c:marker>
          <c:dLbls>
            <c:dLbl>
              <c:idx val="0"/>
              <c:layout>
                <c:manualLayout>
                  <c:x val="-0.21546365914786966"/>
                  <c:y val="-5.1393008389288834E-2"/>
                </c:manualLayout>
              </c:layout>
              <c:tx>
                <c:rich>
                  <a:bodyPr/>
                  <a:lstStyle/>
                  <a:p>
                    <a:r>
                      <a:rPr lang="en-NZ"/>
                      <a:t>Your Break-even point</a:t>
                    </a:r>
                  </a:p>
                </c:rich>
              </c:tx>
              <c:dLblPos val="r"/>
              <c:showLegendKey val="0"/>
              <c:showVal val="0"/>
              <c:showCatName val="0"/>
              <c:showSerName val="0"/>
              <c:showPercent val="0"/>
              <c:showBubbleSize val="0"/>
            </c:dLbl>
            <c:spPr>
              <a:solidFill>
                <a:srgbClr val="314454"/>
              </a:solidFill>
            </c:spPr>
            <c:txPr>
              <a:bodyPr/>
              <a:lstStyle/>
              <a:p>
                <a:pPr>
                  <a:defRPr sz="1000" b="0" i="0" u="none" strike="noStrike" baseline="0">
                    <a:solidFill>
                      <a:srgbClr val="FFFFFF"/>
                    </a:solidFill>
                    <a:latin typeface="Arial"/>
                    <a:ea typeface="Arial"/>
                    <a:cs typeface="Arial"/>
                  </a:defRPr>
                </a:pPr>
                <a:endParaRPr lang="en-US"/>
              </a:p>
            </c:txPr>
            <c:dLblPos val="b"/>
            <c:showLegendKey val="0"/>
            <c:showVal val="1"/>
            <c:showCatName val="0"/>
            <c:showSerName val="0"/>
            <c:showPercent val="0"/>
            <c:showBubbleSize val="0"/>
            <c:showLeaderLines val="0"/>
          </c:dLbls>
          <c:xVal>
            <c:numRef>
              <c:f>ChartData!$B$10</c:f>
              <c:numCache>
                <c:formatCode>General</c:formatCode>
                <c:ptCount val="1"/>
                <c:pt idx="0">
                  <c:v>909.09090909090912</c:v>
                </c:pt>
              </c:numCache>
            </c:numRef>
          </c:xVal>
          <c:yVal>
            <c:numRef>
              <c:f>ChartData!$C$10</c:f>
              <c:numCache>
                <c:formatCode>General</c:formatCode>
                <c:ptCount val="1"/>
                <c:pt idx="0">
                  <c:v>90909.090909090912</c:v>
                </c:pt>
              </c:numCache>
            </c:numRef>
          </c:yVal>
          <c:smooth val="0"/>
        </c:ser>
        <c:dLbls>
          <c:showLegendKey val="0"/>
          <c:showVal val="0"/>
          <c:showCatName val="0"/>
          <c:showSerName val="0"/>
          <c:showPercent val="0"/>
          <c:showBubbleSize val="0"/>
        </c:dLbls>
        <c:axId val="100751616"/>
        <c:axId val="100753792"/>
      </c:scatterChart>
      <c:valAx>
        <c:axId val="100751616"/>
        <c:scaling>
          <c:orientation val="minMax"/>
        </c:scaling>
        <c:delete val="0"/>
        <c:axPos val="b"/>
        <c:title>
          <c:tx>
            <c:rich>
              <a:bodyPr/>
              <a:lstStyle/>
              <a:p>
                <a:pPr>
                  <a:defRPr sz="1000" b="1" i="0" u="none" strike="noStrike" baseline="0">
                    <a:solidFill>
                      <a:srgbClr val="333333"/>
                    </a:solidFill>
                    <a:latin typeface="Arial"/>
                    <a:ea typeface="Arial"/>
                    <a:cs typeface="Arial"/>
                  </a:defRPr>
                </a:pPr>
                <a:r>
                  <a:rPr lang="en-NZ"/>
                  <a:t>Units</a:t>
                </a:r>
              </a:p>
            </c:rich>
          </c:tx>
          <c:layout/>
          <c:overlay val="0"/>
        </c:title>
        <c:numFmt formatCode="0" sourceLinked="1"/>
        <c:majorTickMark val="out"/>
        <c:minorTickMark val="none"/>
        <c:tickLblPos val="nextTo"/>
        <c:txPr>
          <a:bodyPr rot="0" vert="horz"/>
          <a:lstStyle/>
          <a:p>
            <a:pPr>
              <a:defRPr sz="1000" b="0" i="0" u="none" strike="noStrike" baseline="0">
                <a:solidFill>
                  <a:srgbClr val="333333"/>
                </a:solidFill>
                <a:latin typeface="Arial"/>
                <a:ea typeface="Arial"/>
                <a:cs typeface="Arial"/>
              </a:defRPr>
            </a:pPr>
            <a:endParaRPr lang="en-US"/>
          </a:p>
        </c:txPr>
        <c:crossAx val="100753792"/>
        <c:crosses val="autoZero"/>
        <c:crossBetween val="midCat"/>
      </c:valAx>
      <c:valAx>
        <c:axId val="100753792"/>
        <c:scaling>
          <c:orientation val="minMax"/>
        </c:scaling>
        <c:delete val="0"/>
        <c:axPos val="l"/>
        <c:majorGridlines>
          <c:spPr>
            <a:ln>
              <a:solidFill>
                <a:schemeClr val="bg2">
                  <a:lumMod val="90000"/>
                </a:schemeClr>
              </a:solidFill>
              <a:prstDash val="sysDot"/>
            </a:ln>
          </c:spPr>
        </c:majorGridlines>
        <c:title>
          <c:tx>
            <c:rich>
              <a:bodyPr/>
              <a:lstStyle/>
              <a:p>
                <a:pPr>
                  <a:defRPr sz="1000" b="1" i="0" u="none" strike="noStrike" baseline="0">
                    <a:solidFill>
                      <a:srgbClr val="333333"/>
                    </a:solidFill>
                    <a:latin typeface="Arial"/>
                    <a:ea typeface="Arial"/>
                    <a:cs typeface="Arial"/>
                  </a:defRPr>
                </a:pPr>
                <a:r>
                  <a:rPr lang="en-NZ"/>
                  <a:t>Sales volume </a:t>
                </a:r>
              </a:p>
            </c:rich>
          </c:tx>
          <c:layout/>
          <c:overlay val="0"/>
        </c:title>
        <c:numFmt formatCode="_-&quot;$&quot;* #,##0_-;\-&quot;$&quot;* #,##0_-;_-&quot;$&quot;* &quot;-&quot;??_-;_-@_-" sourceLinked="1"/>
        <c:majorTickMark val="out"/>
        <c:minorTickMark val="none"/>
        <c:tickLblPos val="nextTo"/>
        <c:txPr>
          <a:bodyPr rot="0" vert="horz"/>
          <a:lstStyle/>
          <a:p>
            <a:pPr>
              <a:defRPr sz="1000" b="0" i="0" u="none" strike="noStrike" baseline="0">
                <a:solidFill>
                  <a:srgbClr val="333333"/>
                </a:solidFill>
                <a:latin typeface="Arial"/>
                <a:ea typeface="Arial"/>
                <a:cs typeface="Arial"/>
              </a:defRPr>
            </a:pPr>
            <a:endParaRPr lang="en-US"/>
          </a:p>
        </c:txPr>
        <c:crossAx val="100751616"/>
        <c:crosses val="autoZero"/>
        <c:crossBetween val="midCat"/>
      </c:valAx>
    </c:plotArea>
    <c:plotVisOnly val="1"/>
    <c:dispBlanksAs val="gap"/>
    <c:showDLblsOverMax val="0"/>
  </c:chart>
  <c:txPr>
    <a:bodyPr/>
    <a:lstStyle/>
    <a:p>
      <a:pPr>
        <a:defRPr sz="1000" b="0" i="0" u="none" strike="noStrike" baseline="0">
          <a:solidFill>
            <a:srgbClr val="333333"/>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76200</xdr:colOff>
      <xdr:row>3</xdr:row>
      <xdr:rowOff>57150</xdr:rowOff>
    </xdr:from>
    <xdr:to>
      <xdr:col>14</xdr:col>
      <xdr:colOff>838200</xdr:colOff>
      <xdr:row>26</xdr:row>
      <xdr:rowOff>38100</xdr:rowOff>
    </xdr:to>
    <xdr:graphicFrame macro="">
      <xdr:nvGraphicFramePr>
        <xdr:cNvPr id="126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152400</xdr:colOff>
      <xdr:row>0</xdr:row>
      <xdr:rowOff>295275</xdr:rowOff>
    </xdr:from>
    <xdr:to>
      <xdr:col>14</xdr:col>
      <xdr:colOff>647700</xdr:colOff>
      <xdr:row>0</xdr:row>
      <xdr:rowOff>1009650</xdr:rowOff>
    </xdr:to>
    <xdr:pic>
      <xdr:nvPicPr>
        <xdr:cNvPr id="1265"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5625" y="295275"/>
          <a:ext cx="26289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zte.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41"/>
  <sheetViews>
    <sheetView tabSelected="1" topLeftCell="A4" workbookViewId="0">
      <selection activeCell="F4" sqref="F4"/>
    </sheetView>
  </sheetViews>
  <sheetFormatPr defaultColWidth="0" defaultRowHeight="12" x14ac:dyDescent="0.2"/>
  <cols>
    <col min="1" max="1" width="7.5703125" style="6" customWidth="1"/>
    <col min="2" max="2" width="2" style="6" customWidth="1"/>
    <col min="3" max="3" width="27.140625" style="6" customWidth="1"/>
    <col min="4" max="4" width="17.140625" style="6" customWidth="1"/>
    <col min="5" max="5" width="3.5703125" style="6" customWidth="1"/>
    <col min="6" max="6" width="17.140625" style="6" customWidth="1"/>
    <col min="7" max="7" width="3.5703125" style="6" customWidth="1"/>
    <col min="8" max="8" width="17.140625" style="6" customWidth="1"/>
    <col min="9" max="9" width="2.28515625" style="6" customWidth="1"/>
    <col min="10" max="10" width="3.7109375" style="6" customWidth="1"/>
    <col min="11" max="11" width="13.140625" style="6" bestFit="1" customWidth="1"/>
    <col min="12" max="12" width="2.85546875" style="6" customWidth="1"/>
    <col min="13" max="13" width="13.140625" style="6" customWidth="1"/>
    <col min="14" max="14" width="2.85546875" style="6" customWidth="1"/>
    <col min="15" max="15" width="13.140625" style="6" customWidth="1"/>
    <col min="16" max="16" width="2.140625" style="6" customWidth="1"/>
    <col min="17" max="17" width="2" style="6" customWidth="1"/>
    <col min="18" max="16384" width="0" style="6" hidden="1"/>
  </cols>
  <sheetData>
    <row r="1" spans="1:34" ht="87.75" customHeight="1" x14ac:dyDescent="0.2">
      <c r="C1" s="35" t="s">
        <v>20</v>
      </c>
    </row>
    <row r="2" spans="1:34" ht="15.75" customHeight="1" x14ac:dyDescent="0.2">
      <c r="K2" s="71" t="s">
        <v>19</v>
      </c>
      <c r="L2" s="72"/>
      <c r="M2" s="72"/>
      <c r="N2" s="72"/>
      <c r="O2" s="72"/>
    </row>
    <row r="3" spans="1:34" ht="15.75" customHeight="1" x14ac:dyDescent="0.2">
      <c r="C3" s="76" t="s">
        <v>21</v>
      </c>
      <c r="D3" s="76"/>
      <c r="E3" s="76"/>
      <c r="K3" s="36"/>
      <c r="L3" s="37"/>
      <c r="M3" s="37"/>
      <c r="N3" s="37"/>
      <c r="O3" s="37"/>
    </row>
    <row r="4" spans="1:34" ht="15.75" customHeight="1" x14ac:dyDescent="0.2">
      <c r="C4" s="83" t="s">
        <v>22</v>
      </c>
      <c r="D4" s="84"/>
      <c r="F4" s="38">
        <v>52</v>
      </c>
      <c r="K4" s="36"/>
      <c r="L4" s="37"/>
      <c r="M4" s="37"/>
      <c r="N4" s="37"/>
      <c r="O4" s="37"/>
    </row>
    <row r="5" spans="1:34" ht="15.75" customHeight="1" x14ac:dyDescent="0.2">
      <c r="C5" s="73" t="s">
        <v>23</v>
      </c>
      <c r="D5" s="73"/>
      <c r="E5" s="73"/>
      <c r="F5" s="73"/>
      <c r="K5" s="36"/>
      <c r="L5" s="37"/>
      <c r="M5" s="37"/>
      <c r="N5" s="37"/>
      <c r="O5" s="37"/>
    </row>
    <row r="6" spans="1:34" ht="15.75" customHeight="1" x14ac:dyDescent="0.2">
      <c r="K6" s="36"/>
      <c r="L6" s="37"/>
      <c r="M6" s="37"/>
      <c r="N6" s="37"/>
      <c r="O6" s="37"/>
    </row>
    <row r="7" spans="1:34" ht="19.5" customHeight="1" x14ac:dyDescent="0.2">
      <c r="A7" s="7"/>
      <c r="B7" s="7"/>
      <c r="C7" s="76" t="s">
        <v>24</v>
      </c>
      <c r="D7" s="76"/>
      <c r="E7" s="76"/>
      <c r="F7" s="8"/>
      <c r="G7" s="82"/>
      <c r="H7" s="82"/>
      <c r="I7" s="82"/>
      <c r="J7" s="82"/>
      <c r="K7" s="82"/>
      <c r="L7" s="82"/>
      <c r="M7" s="82"/>
      <c r="N7" s="82"/>
      <c r="O7" s="82"/>
      <c r="P7" s="82"/>
      <c r="Q7" s="8"/>
      <c r="S7" s="7"/>
      <c r="T7" s="7"/>
      <c r="U7" s="7"/>
      <c r="V7" s="7"/>
      <c r="W7" s="9"/>
      <c r="X7" s="7"/>
      <c r="Y7" s="7"/>
      <c r="Z7" s="10"/>
      <c r="AA7" s="7"/>
      <c r="AB7" s="7"/>
      <c r="AC7" s="7"/>
      <c r="AD7" s="8"/>
      <c r="AE7" s="7"/>
      <c r="AF7" s="7"/>
      <c r="AG7" s="7"/>
      <c r="AH7" s="7"/>
    </row>
    <row r="8" spans="1:34" ht="3" customHeight="1" x14ac:dyDescent="0.2">
      <c r="A8" s="7"/>
      <c r="B8" s="7"/>
      <c r="C8" s="7"/>
      <c r="D8" s="7"/>
      <c r="E8" s="7"/>
      <c r="F8" s="11"/>
      <c r="G8" s="11"/>
      <c r="H8" s="25"/>
      <c r="I8" s="12"/>
      <c r="J8" s="12"/>
      <c r="K8" s="7"/>
      <c r="L8" s="7"/>
      <c r="M8" s="7"/>
      <c r="N8" s="7"/>
      <c r="O8" s="7"/>
      <c r="P8" s="7"/>
      <c r="Q8" s="7"/>
      <c r="S8" s="7"/>
      <c r="T8" s="7"/>
      <c r="U8" s="7"/>
      <c r="V8" s="13"/>
      <c r="W8" s="9"/>
      <c r="X8" s="14"/>
      <c r="Y8" s="15"/>
      <c r="Z8" s="10"/>
      <c r="AA8" s="7"/>
      <c r="AB8" s="7"/>
      <c r="AC8" s="7"/>
      <c r="AD8" s="16"/>
      <c r="AE8" s="7"/>
      <c r="AF8" s="7"/>
      <c r="AG8" s="7"/>
      <c r="AH8" s="7"/>
    </row>
    <row r="9" spans="1:34" ht="22.5" customHeight="1" x14ac:dyDescent="0.2">
      <c r="A9" s="7"/>
      <c r="B9" s="7"/>
      <c r="C9" s="7"/>
      <c r="D9" s="12" t="s">
        <v>26</v>
      </c>
      <c r="F9" s="39">
        <v>100000</v>
      </c>
      <c r="G9" s="7"/>
      <c r="H9" s="7"/>
      <c r="I9" s="7"/>
      <c r="J9" s="7"/>
      <c r="K9" s="7"/>
      <c r="L9" s="7"/>
      <c r="M9" s="7"/>
      <c r="N9" s="7"/>
      <c r="O9" s="7"/>
      <c r="P9" s="31"/>
      <c r="Q9" s="7"/>
      <c r="S9" s="7"/>
      <c r="T9" s="7"/>
      <c r="U9" s="13"/>
      <c r="V9" s="17"/>
      <c r="W9" s="18"/>
      <c r="X9" s="7"/>
      <c r="Y9" s="7"/>
      <c r="Z9" s="10"/>
      <c r="AA9" s="7"/>
      <c r="AB9" s="7"/>
      <c r="AC9" s="7"/>
      <c r="AD9" s="16"/>
      <c r="AE9" s="7"/>
      <c r="AF9" s="7"/>
      <c r="AG9" s="7"/>
      <c r="AH9" s="7"/>
    </row>
    <row r="10" spans="1:34" ht="5.25" customHeight="1" x14ac:dyDescent="0.2">
      <c r="A10" s="7"/>
      <c r="B10" s="7"/>
      <c r="C10" s="13"/>
      <c r="D10" s="19"/>
      <c r="F10" s="19"/>
      <c r="G10" s="11"/>
      <c r="H10" s="7"/>
      <c r="I10" s="7"/>
      <c r="J10" s="7"/>
      <c r="K10" s="7"/>
      <c r="L10" s="7"/>
      <c r="M10" s="7"/>
      <c r="N10" s="7"/>
      <c r="O10" s="7"/>
      <c r="P10" s="31"/>
      <c r="Q10" s="7"/>
      <c r="S10" s="7"/>
      <c r="T10" s="7"/>
      <c r="U10" s="11"/>
      <c r="V10" s="20"/>
      <c r="W10" s="21"/>
      <c r="X10" s="7"/>
      <c r="Y10" s="7"/>
      <c r="Z10" s="7"/>
      <c r="AA10" s="7"/>
      <c r="AB10" s="7"/>
      <c r="AC10" s="7"/>
      <c r="AD10" s="7"/>
      <c r="AE10" s="7"/>
      <c r="AF10" s="7"/>
      <c r="AG10" s="7"/>
      <c r="AH10" s="7"/>
    </row>
    <row r="11" spans="1:34" ht="22.5" customHeight="1" x14ac:dyDescent="0.2">
      <c r="A11" s="7"/>
      <c r="B11" s="7"/>
      <c r="C11" s="7"/>
      <c r="D11" s="12" t="s">
        <v>27</v>
      </c>
      <c r="F11" s="39">
        <v>50000</v>
      </c>
      <c r="G11" s="11"/>
      <c r="H11" s="7"/>
      <c r="I11" s="7"/>
      <c r="J11" s="7"/>
      <c r="K11" s="7"/>
      <c r="L11" s="7"/>
      <c r="M11" s="7"/>
      <c r="N11" s="7"/>
      <c r="O11" s="7"/>
      <c r="P11" s="7"/>
      <c r="Q11" s="7"/>
      <c r="S11" s="22">
        <f>ROUND(D35/F4,0)</f>
        <v>17</v>
      </c>
      <c r="T11" s="23"/>
      <c r="U11" s="13"/>
      <c r="V11" s="17"/>
      <c r="W11" s="18"/>
      <c r="X11" s="7"/>
      <c r="Y11" s="7"/>
      <c r="Z11" s="7"/>
      <c r="AA11" s="7"/>
      <c r="AB11" s="7"/>
      <c r="AC11" s="7"/>
      <c r="AD11" s="24"/>
      <c r="AE11" s="7"/>
      <c r="AF11" s="7"/>
      <c r="AG11" s="7"/>
      <c r="AH11" s="7"/>
    </row>
    <row r="12" spans="1:34" ht="5.25" customHeight="1" x14ac:dyDescent="0.2">
      <c r="A12" s="7"/>
      <c r="B12" s="7"/>
      <c r="C12" s="7"/>
      <c r="D12" s="12"/>
      <c r="F12" s="63"/>
      <c r="G12" s="11"/>
      <c r="H12" s="7"/>
      <c r="I12" s="7"/>
      <c r="J12" s="7"/>
      <c r="K12" s="7"/>
      <c r="L12" s="7"/>
      <c r="M12" s="7"/>
      <c r="N12" s="7"/>
      <c r="O12" s="7"/>
      <c r="P12" s="7"/>
      <c r="Q12" s="7"/>
      <c r="S12" s="22"/>
      <c r="T12" s="23"/>
      <c r="U12" s="13"/>
      <c r="V12" s="17"/>
      <c r="W12" s="18"/>
      <c r="X12" s="7"/>
      <c r="Y12" s="7"/>
      <c r="Z12" s="7"/>
      <c r="AA12" s="7"/>
      <c r="AB12" s="7"/>
      <c r="AC12" s="7"/>
      <c r="AD12" s="24"/>
      <c r="AE12" s="7"/>
      <c r="AF12" s="7"/>
      <c r="AG12" s="7"/>
      <c r="AH12" s="7"/>
    </row>
    <row r="13" spans="1:34" ht="19.5" customHeight="1" x14ac:dyDescent="0.2">
      <c r="A13" s="7"/>
      <c r="B13" s="41"/>
      <c r="C13" s="77" t="s">
        <v>28</v>
      </c>
      <c r="D13" s="78"/>
      <c r="E13" s="42"/>
      <c r="F13" s="60">
        <f>F9+F11</f>
        <v>150000</v>
      </c>
      <c r="G13" s="7"/>
      <c r="H13" s="7"/>
      <c r="I13" s="7"/>
      <c r="J13" s="7"/>
      <c r="K13" s="7"/>
      <c r="L13" s="7"/>
      <c r="M13" s="7"/>
      <c r="N13" s="7"/>
      <c r="O13" s="7"/>
      <c r="P13" s="7"/>
      <c r="Q13" s="7"/>
      <c r="S13" s="23">
        <f>ROUND(D36/F4,0)</f>
        <v>52</v>
      </c>
      <c r="T13" s="23"/>
      <c r="U13" s="7"/>
      <c r="V13" s="26"/>
      <c r="W13" s="26"/>
      <c r="X13" s="7"/>
      <c r="Y13" s="7"/>
      <c r="Z13" s="7"/>
      <c r="AA13" s="7"/>
      <c r="AB13" s="7"/>
      <c r="AC13" s="7"/>
      <c r="AD13" s="7"/>
      <c r="AE13" s="7"/>
      <c r="AF13" s="7"/>
      <c r="AG13" s="7"/>
      <c r="AH13" s="7"/>
    </row>
    <row r="14" spans="1:34" ht="10.5" customHeight="1" x14ac:dyDescent="0.2">
      <c r="A14" s="7"/>
      <c r="B14" s="7"/>
      <c r="C14" s="13"/>
      <c r="D14" s="7"/>
      <c r="E14" s="7"/>
      <c r="F14" s="7"/>
      <c r="G14" s="7"/>
      <c r="H14" s="7"/>
      <c r="I14" s="7"/>
      <c r="J14" s="7"/>
      <c r="K14" s="7"/>
      <c r="L14" s="7"/>
      <c r="M14" s="27"/>
      <c r="N14" s="7"/>
      <c r="O14" s="7"/>
      <c r="P14" s="10"/>
      <c r="Q14" s="7"/>
      <c r="S14" s="7"/>
      <c r="T14" s="7"/>
      <c r="U14" s="7"/>
      <c r="V14" s="26"/>
      <c r="W14" s="26"/>
      <c r="X14" s="7"/>
      <c r="Y14" s="7"/>
      <c r="Z14" s="7"/>
      <c r="AA14" s="7"/>
      <c r="AB14" s="7"/>
      <c r="AC14" s="7"/>
      <c r="AD14" s="7"/>
      <c r="AE14" s="7"/>
      <c r="AF14" s="7"/>
      <c r="AG14" s="7"/>
      <c r="AH14" s="7"/>
    </row>
    <row r="15" spans="1:34" ht="20.100000000000001" customHeight="1" x14ac:dyDescent="0.2">
      <c r="A15" s="7"/>
      <c r="B15" s="7"/>
      <c r="C15" s="76" t="s">
        <v>33</v>
      </c>
      <c r="D15" s="76"/>
      <c r="E15" s="76"/>
      <c r="F15" s="7"/>
      <c r="G15" s="7"/>
      <c r="H15" s="79"/>
      <c r="I15" s="79"/>
      <c r="J15" s="79"/>
      <c r="K15" s="7"/>
      <c r="L15" s="7"/>
      <c r="M15" s="7"/>
      <c r="N15" s="7"/>
      <c r="O15" s="7"/>
      <c r="P15" s="7"/>
      <c r="Q15" s="7"/>
      <c r="S15" s="7"/>
      <c r="T15" s="7"/>
      <c r="U15" s="7"/>
      <c r="V15" s="26"/>
      <c r="W15" s="26"/>
      <c r="X15" s="7"/>
      <c r="Y15" s="7"/>
      <c r="Z15" s="7"/>
      <c r="AA15" s="7"/>
      <c r="AB15" s="7"/>
      <c r="AC15" s="7"/>
      <c r="AD15" s="7"/>
      <c r="AE15" s="7"/>
      <c r="AF15" s="7"/>
      <c r="AG15" s="7"/>
      <c r="AH15" s="7"/>
    </row>
    <row r="16" spans="1:34" ht="3" customHeight="1" x14ac:dyDescent="0.2">
      <c r="A16" s="7"/>
      <c r="B16" s="7"/>
      <c r="C16" s="8"/>
      <c r="D16" s="11"/>
      <c r="E16" s="11"/>
      <c r="F16" s="13"/>
      <c r="G16" s="13"/>
      <c r="H16" s="75"/>
      <c r="I16" s="75"/>
      <c r="J16" s="75"/>
      <c r="K16" s="16"/>
      <c r="L16" s="16"/>
      <c r="M16" s="16"/>
      <c r="N16" s="16"/>
      <c r="O16" s="16"/>
      <c r="P16" s="7"/>
      <c r="Q16" s="7"/>
      <c r="S16" s="7"/>
      <c r="T16" s="7"/>
      <c r="U16" s="7"/>
      <c r="V16" s="26"/>
      <c r="W16" s="26"/>
      <c r="X16" s="7"/>
      <c r="Y16" s="7"/>
      <c r="Z16" s="7"/>
      <c r="AA16" s="7"/>
      <c r="AB16" s="7"/>
      <c r="AC16" s="7"/>
      <c r="AD16" s="7"/>
      <c r="AE16" s="7"/>
      <c r="AF16" s="7"/>
      <c r="AG16" s="7"/>
      <c r="AH16" s="7"/>
    </row>
    <row r="17" spans="1:34" ht="22.5" customHeight="1" x14ac:dyDescent="0.2">
      <c r="A17" s="7"/>
      <c r="B17" s="7"/>
      <c r="C17" s="7"/>
      <c r="D17" s="28" t="s">
        <v>29</v>
      </c>
      <c r="F17" s="40">
        <v>100</v>
      </c>
      <c r="G17" s="7"/>
      <c r="P17" s="7"/>
      <c r="Q17" s="7"/>
      <c r="S17" s="7"/>
      <c r="T17" s="7"/>
      <c r="U17" s="7"/>
      <c r="V17" s="26"/>
      <c r="W17" s="26"/>
      <c r="X17" s="7"/>
      <c r="Y17" s="7"/>
      <c r="Z17" s="7"/>
      <c r="AA17" s="7"/>
      <c r="AB17" s="7"/>
      <c r="AC17" s="7"/>
      <c r="AD17" s="7"/>
      <c r="AE17" s="7"/>
      <c r="AF17" s="7"/>
      <c r="AG17" s="7"/>
      <c r="AH17" s="7"/>
    </row>
    <row r="18" spans="1:34" ht="6.75" customHeight="1" x14ac:dyDescent="0.2">
      <c r="A18" s="7"/>
      <c r="B18" s="7"/>
      <c r="C18" s="13"/>
      <c r="D18" s="7"/>
      <c r="E18" s="7"/>
      <c r="F18" s="7"/>
      <c r="G18" s="7"/>
      <c r="H18" s="75"/>
      <c r="I18" s="75"/>
      <c r="J18" s="75"/>
      <c r="K18" s="7"/>
      <c r="L18" s="24"/>
      <c r="M18" s="24"/>
      <c r="N18" s="24"/>
      <c r="O18" s="24"/>
      <c r="P18" s="14"/>
      <c r="Q18" s="7"/>
      <c r="V18" s="29"/>
      <c r="W18" s="29"/>
    </row>
    <row r="19" spans="1:34" ht="20.100000000000001" customHeight="1" x14ac:dyDescent="0.2">
      <c r="A19" s="7"/>
      <c r="B19" s="7"/>
      <c r="C19" s="7"/>
      <c r="D19" s="30" t="s">
        <v>0</v>
      </c>
      <c r="F19" s="13"/>
      <c r="G19" s="13"/>
      <c r="P19" s="14"/>
      <c r="Q19" s="7"/>
      <c r="V19" s="29"/>
      <c r="W19" s="29"/>
    </row>
    <row r="20" spans="1:34" ht="6.75" customHeight="1" x14ac:dyDescent="0.2">
      <c r="A20" s="7"/>
      <c r="B20" s="7"/>
      <c r="C20" s="30"/>
      <c r="D20" s="7"/>
      <c r="E20" s="7"/>
      <c r="F20" s="13"/>
      <c r="G20" s="13"/>
      <c r="H20" s="7"/>
      <c r="I20" s="31"/>
      <c r="J20" s="14"/>
      <c r="K20" s="14"/>
      <c r="L20" s="14"/>
      <c r="M20" s="14"/>
      <c r="N20" s="14"/>
      <c r="O20" s="14"/>
      <c r="P20" s="14"/>
      <c r="Q20" s="7"/>
      <c r="V20" s="29"/>
      <c r="W20" s="29"/>
    </row>
    <row r="21" spans="1:34" ht="22.5" customHeight="1" x14ac:dyDescent="0.2">
      <c r="A21" s="7"/>
      <c r="B21" s="7"/>
      <c r="C21" s="7"/>
      <c r="D21" s="12" t="s">
        <v>30</v>
      </c>
      <c r="F21" s="40">
        <v>30</v>
      </c>
      <c r="G21" s="13"/>
      <c r="P21" s="7"/>
      <c r="Q21" s="7"/>
      <c r="V21" s="29"/>
      <c r="W21" s="29"/>
    </row>
    <row r="22" spans="1:34" ht="6" customHeight="1" x14ac:dyDescent="0.2">
      <c r="A22" s="7"/>
      <c r="B22" s="7"/>
      <c r="C22" s="13"/>
      <c r="D22" s="7"/>
      <c r="E22" s="7"/>
      <c r="F22" s="7"/>
      <c r="G22" s="7"/>
      <c r="H22" s="7"/>
      <c r="I22" s="7"/>
      <c r="J22" s="7"/>
      <c r="K22" s="7"/>
      <c r="L22" s="7"/>
      <c r="M22" s="7"/>
      <c r="N22" s="7"/>
      <c r="O22" s="7"/>
      <c r="P22" s="7"/>
      <c r="Q22" s="7"/>
      <c r="V22" s="29"/>
      <c r="W22" s="29"/>
    </row>
    <row r="23" spans="1:34" ht="22.5" customHeight="1" x14ac:dyDescent="0.2">
      <c r="A23" s="7"/>
      <c r="B23" s="7"/>
      <c r="C23" s="7"/>
      <c r="D23" s="12" t="s">
        <v>31</v>
      </c>
      <c r="F23" s="40">
        <v>15</v>
      </c>
      <c r="G23" s="7"/>
      <c r="N23" s="57"/>
      <c r="O23" s="57"/>
      <c r="P23" s="7"/>
      <c r="Q23" s="7"/>
      <c r="U23" s="30"/>
      <c r="V23" s="32"/>
      <c r="W23" s="29"/>
    </row>
    <row r="24" spans="1:34" ht="4.5" customHeight="1" x14ac:dyDescent="0.2">
      <c r="A24" s="7"/>
      <c r="B24" s="7"/>
      <c r="C24" s="7"/>
      <c r="D24" s="12"/>
      <c r="F24" s="69"/>
      <c r="G24" s="7"/>
      <c r="N24" s="57"/>
      <c r="O24" s="57"/>
      <c r="P24" s="7"/>
      <c r="Q24" s="7"/>
      <c r="U24" s="30"/>
      <c r="V24" s="32"/>
      <c r="W24" s="29"/>
    </row>
    <row r="25" spans="1:34" ht="19.5" customHeight="1" x14ac:dyDescent="0.2">
      <c r="A25" s="7"/>
      <c r="B25" s="41"/>
      <c r="C25" s="41"/>
      <c r="D25" s="61" t="s">
        <v>32</v>
      </c>
      <c r="E25" s="42"/>
      <c r="F25" s="62">
        <f>F23+F21</f>
        <v>45</v>
      </c>
      <c r="G25" s="7"/>
      <c r="H25" s="33"/>
      <c r="I25" s="33"/>
      <c r="J25" s="33"/>
      <c r="K25" s="33"/>
      <c r="L25" s="33"/>
      <c r="M25" s="33"/>
      <c r="N25" s="33"/>
      <c r="O25" s="33"/>
      <c r="P25" s="7"/>
      <c r="Q25" s="7"/>
      <c r="U25" s="7"/>
      <c r="V25" s="7"/>
    </row>
    <row r="26" spans="1:34" ht="5.25" customHeight="1" x14ac:dyDescent="0.2">
      <c r="A26" s="7"/>
      <c r="B26" s="7"/>
      <c r="C26" s="13"/>
      <c r="D26" s="34"/>
      <c r="E26" s="10"/>
      <c r="F26" s="7"/>
      <c r="G26" s="7"/>
      <c r="H26" s="33"/>
      <c r="I26" s="33"/>
      <c r="J26" s="33"/>
      <c r="K26" s="33"/>
      <c r="L26" s="33"/>
      <c r="M26" s="33"/>
      <c r="N26" s="33"/>
      <c r="O26" s="33"/>
      <c r="P26" s="7"/>
      <c r="Q26" s="7"/>
    </row>
    <row r="27" spans="1:34" ht="20.100000000000001" customHeight="1" x14ac:dyDescent="0.2">
      <c r="A27" s="7"/>
      <c r="B27" s="41"/>
      <c r="C27" s="41"/>
      <c r="D27" s="61" t="s">
        <v>1</v>
      </c>
      <c r="E27" s="42"/>
      <c r="F27" s="62">
        <f>F17-F25</f>
        <v>55</v>
      </c>
      <c r="G27" s="7"/>
      <c r="I27" s="33"/>
      <c r="J27" s="33"/>
      <c r="K27" s="33"/>
      <c r="L27" s="33"/>
      <c r="M27" s="33"/>
      <c r="N27" s="33"/>
      <c r="O27" s="33"/>
      <c r="P27" s="7"/>
      <c r="Q27" s="7"/>
    </row>
    <row r="28" spans="1:34" ht="10.5" customHeight="1" x14ac:dyDescent="0.2">
      <c r="A28" s="7"/>
      <c r="B28" s="7"/>
      <c r="C28" s="7"/>
      <c r="D28" s="7"/>
      <c r="E28" s="7"/>
      <c r="F28" s="7"/>
      <c r="G28" s="7"/>
      <c r="I28" s="33"/>
      <c r="J28" s="33"/>
      <c r="K28" s="33"/>
      <c r="L28" s="33"/>
      <c r="M28" s="33"/>
      <c r="N28" s="33"/>
      <c r="O28" s="33"/>
      <c r="P28" s="7"/>
      <c r="Q28" s="7"/>
    </row>
    <row r="29" spans="1:34" ht="32.25" customHeight="1" x14ac:dyDescent="0.2">
      <c r="A29" s="7"/>
      <c r="B29" s="41"/>
      <c r="C29" s="74" t="s">
        <v>25</v>
      </c>
      <c r="D29" s="74"/>
      <c r="E29" s="74"/>
      <c r="F29" s="74"/>
      <c r="G29" s="74"/>
      <c r="H29" s="74"/>
      <c r="I29" s="43"/>
      <c r="J29" s="43"/>
      <c r="K29" s="70"/>
      <c r="L29" s="70"/>
      <c r="M29" s="70"/>
      <c r="N29" s="70"/>
      <c r="O29" s="70"/>
      <c r="P29" s="70"/>
      <c r="Q29" s="7"/>
    </row>
    <row r="30" spans="1:34" ht="9.75" customHeight="1" x14ac:dyDescent="0.2">
      <c r="A30" s="7"/>
      <c r="B30" s="41"/>
      <c r="C30" s="56"/>
      <c r="D30" s="56"/>
      <c r="E30" s="56"/>
      <c r="F30" s="56"/>
      <c r="G30" s="56"/>
      <c r="H30" s="56"/>
      <c r="I30" s="43"/>
      <c r="J30" s="43"/>
      <c r="K30" s="70"/>
      <c r="L30" s="70"/>
      <c r="M30" s="70"/>
      <c r="N30" s="70"/>
      <c r="O30" s="70"/>
      <c r="P30" s="70"/>
      <c r="Q30" s="7"/>
    </row>
    <row r="31" spans="1:34" ht="14.25" customHeight="1" x14ac:dyDescent="0.2">
      <c r="A31" s="7"/>
      <c r="B31" s="41"/>
      <c r="C31" s="75" t="s">
        <v>16</v>
      </c>
      <c r="D31" s="75"/>
      <c r="E31" s="75"/>
      <c r="F31" s="57">
        <f>IF(F17=0,"-", F27/F17)</f>
        <v>0.55000000000000004</v>
      </c>
      <c r="G31" s="30"/>
      <c r="H31" s="42"/>
      <c r="I31" s="43"/>
      <c r="J31" s="43"/>
      <c r="K31" s="70"/>
      <c r="L31" s="70"/>
      <c r="M31" s="70"/>
      <c r="N31" s="70"/>
      <c r="O31" s="70"/>
      <c r="P31" s="70"/>
      <c r="Q31" s="7"/>
    </row>
    <row r="32" spans="1:34" ht="8.25" customHeight="1" x14ac:dyDescent="0.2">
      <c r="A32" s="7"/>
      <c r="B32" s="41"/>
      <c r="C32" s="58"/>
      <c r="D32" s="58"/>
      <c r="E32" s="58"/>
      <c r="F32" s="59"/>
      <c r="G32" s="58"/>
      <c r="H32" s="42"/>
      <c r="I32" s="43"/>
      <c r="J32" s="43"/>
      <c r="K32" s="70"/>
      <c r="L32" s="70"/>
      <c r="M32" s="70"/>
      <c r="N32" s="70"/>
      <c r="O32" s="70"/>
      <c r="P32" s="70"/>
      <c r="Q32" s="7"/>
    </row>
    <row r="33" spans="1:17" ht="27.75" customHeight="1" x14ac:dyDescent="0.2">
      <c r="A33" s="7"/>
      <c r="B33" s="41"/>
      <c r="C33" s="41"/>
      <c r="D33" s="44" t="s">
        <v>3</v>
      </c>
      <c r="E33" s="45"/>
      <c r="F33" s="44" t="s">
        <v>4</v>
      </c>
      <c r="G33" s="45"/>
      <c r="H33" s="46" t="s">
        <v>7</v>
      </c>
      <c r="I33" s="42"/>
      <c r="J33" s="43"/>
      <c r="K33" s="70"/>
      <c r="L33" s="70"/>
      <c r="M33" s="70"/>
      <c r="N33" s="70"/>
      <c r="O33" s="70"/>
      <c r="P33" s="70"/>
      <c r="Q33" s="7"/>
    </row>
    <row r="34" spans="1:17" ht="7.5" customHeight="1" x14ac:dyDescent="0.2">
      <c r="A34" s="7"/>
      <c r="B34" s="41"/>
      <c r="C34" s="41"/>
      <c r="D34" s="41"/>
      <c r="E34" s="41"/>
      <c r="F34" s="41"/>
      <c r="G34" s="41"/>
      <c r="H34" s="41"/>
      <c r="I34" s="42"/>
      <c r="J34" s="43"/>
      <c r="K34" s="70"/>
      <c r="L34" s="70"/>
      <c r="M34" s="70"/>
      <c r="N34" s="70"/>
      <c r="O34" s="70"/>
      <c r="P34" s="70"/>
      <c r="Q34" s="7"/>
    </row>
    <row r="35" spans="1:17" ht="24.95" customHeight="1" x14ac:dyDescent="0.2">
      <c r="B35" s="42"/>
      <c r="C35" s="47" t="s">
        <v>5</v>
      </c>
      <c r="D35" s="48">
        <f>IF(F27=0, "-",(F11/F27))</f>
        <v>909.09090909090912</v>
      </c>
      <c r="E35" s="48"/>
      <c r="F35" s="48">
        <f>IF(F27=0, "No profit",IF(F4=0,"zero weeks?",S11))</f>
        <v>17</v>
      </c>
      <c r="G35" s="49"/>
      <c r="H35" s="50">
        <f>IF(D35="-", "-",(D35*F17))</f>
        <v>90909.090909090912</v>
      </c>
      <c r="I35" s="42"/>
      <c r="J35" s="43"/>
      <c r="K35" s="70"/>
      <c r="L35" s="70"/>
      <c r="M35" s="70"/>
      <c r="N35" s="70"/>
      <c r="O35" s="70"/>
      <c r="P35" s="70"/>
      <c r="Q35" s="7"/>
    </row>
    <row r="36" spans="1:17" ht="24.95" customHeight="1" x14ac:dyDescent="0.2">
      <c r="B36" s="42"/>
      <c r="C36" s="47" t="s">
        <v>6</v>
      </c>
      <c r="D36" s="48">
        <f>IF(F27=0, "-",(F13/F27))</f>
        <v>2727.2727272727275</v>
      </c>
      <c r="E36" s="51"/>
      <c r="F36" s="52">
        <f>IF(F27=0, "No profit",IF(F4=0,"zero weeks?",S13))</f>
        <v>52</v>
      </c>
      <c r="G36" s="53"/>
      <c r="H36" s="50">
        <f>IF(D36="-", "-",(D36*F17))</f>
        <v>272727.27272727276</v>
      </c>
      <c r="I36" s="42"/>
      <c r="J36" s="43"/>
      <c r="K36" s="70"/>
      <c r="L36" s="70"/>
      <c r="M36" s="70"/>
      <c r="N36" s="70"/>
      <c r="O36" s="70"/>
      <c r="P36" s="70"/>
      <c r="Q36" s="7"/>
    </row>
    <row r="37" spans="1:17" ht="12.75" customHeight="1" x14ac:dyDescent="0.2">
      <c r="A37" s="7"/>
      <c r="B37" s="41"/>
      <c r="C37" s="54"/>
      <c r="D37" s="55"/>
      <c r="E37" s="41"/>
      <c r="F37" s="41"/>
      <c r="G37" s="41"/>
      <c r="H37" s="41"/>
      <c r="I37" s="41"/>
      <c r="J37" s="41"/>
      <c r="K37" s="7"/>
      <c r="L37" s="7"/>
      <c r="M37" s="7"/>
      <c r="N37" s="7"/>
      <c r="O37" s="7"/>
      <c r="P37" s="7"/>
      <c r="Q37" s="7"/>
    </row>
    <row r="38" spans="1:17" ht="13.5" customHeight="1" x14ac:dyDescent="0.2">
      <c r="C38" s="7"/>
    </row>
    <row r="39" spans="1:17" ht="6" customHeight="1" x14ac:dyDescent="0.2"/>
    <row r="40" spans="1:17" ht="51" customHeight="1" x14ac:dyDescent="0.2">
      <c r="C40" s="81" t="s">
        <v>17</v>
      </c>
      <c r="D40" s="81"/>
      <c r="E40" s="81"/>
      <c r="F40" s="81"/>
      <c r="G40" s="81"/>
      <c r="H40" s="81"/>
      <c r="I40" s="81"/>
      <c r="J40" s="81"/>
      <c r="K40" s="81"/>
      <c r="L40" s="81"/>
      <c r="M40" s="81"/>
      <c r="N40" s="81"/>
      <c r="O40" s="81"/>
    </row>
    <row r="41" spans="1:17" ht="12" customHeight="1" x14ac:dyDescent="0.2">
      <c r="C41" s="80" t="s">
        <v>18</v>
      </c>
      <c r="D41" s="80"/>
      <c r="E41" s="80"/>
      <c r="F41" s="80"/>
      <c r="G41" s="80"/>
      <c r="H41" s="80"/>
      <c r="I41" s="80"/>
      <c r="J41" s="80"/>
      <c r="K41" s="80"/>
      <c r="L41" s="80"/>
      <c r="M41" s="80"/>
      <c r="N41" s="80"/>
      <c r="O41" s="80"/>
      <c r="P41" s="80"/>
      <c r="Q41" s="80"/>
    </row>
  </sheetData>
  <sheetProtection sheet="1" objects="1" scenarios="1" selectLockedCells="1"/>
  <mergeCells count="15">
    <mergeCell ref="C41:Q41"/>
    <mergeCell ref="C40:O40"/>
    <mergeCell ref="G7:P7"/>
    <mergeCell ref="H16:J16"/>
    <mergeCell ref="H18:J18"/>
    <mergeCell ref="C4:D4"/>
    <mergeCell ref="C15:E15"/>
    <mergeCell ref="K2:O2"/>
    <mergeCell ref="C5:F5"/>
    <mergeCell ref="C29:H29"/>
    <mergeCell ref="C31:E31"/>
    <mergeCell ref="C7:E7"/>
    <mergeCell ref="C13:D13"/>
    <mergeCell ref="H15:J15"/>
    <mergeCell ref="C3:E3"/>
  </mergeCells>
  <phoneticPr fontId="2" type="noConversion"/>
  <conditionalFormatting sqref="I25:O28 H25:H26">
    <cfRule type="expression" dxfId="0" priority="3" stopIfTrue="1">
      <formula>$F$27&lt;=0</formula>
    </cfRule>
  </conditionalFormatting>
  <dataValidations count="2">
    <dataValidation type="decimal" errorStyle="information" operator="lessThanOrEqual" allowBlank="1" showInputMessage="1" showErrorMessage="1" errorTitle="Must be 52 weeks or less" error="There are only 52 weeks in a year!" sqref="F4 K16:O16">
      <formula1>52</formula1>
    </dataValidation>
    <dataValidation type="decimal" errorStyle="information" operator="greaterThan" allowBlank="1" showInputMessage="1" showErrorMessage="1" errorTitle="Can't be zero" error="Enter a number greater than zero." sqref="F17">
      <formula1>0</formula1>
    </dataValidation>
  </dataValidations>
  <hyperlinks>
    <hyperlink ref="K2" r:id="rId1"/>
  </hyperlinks>
  <printOptions horizontalCentered="1"/>
  <pageMargins left="0.74803149606299213" right="0.74803149606299213" top="0.98425196850393704" bottom="0.98425196850393704" header="0.51181102362204722" footer="0.51181102362204722"/>
  <pageSetup paperSize="9" scale="76" orientation="landscape" r:id="rId2"/>
  <headerFooter alignWithMargins="0">
    <oddHeader>&amp;L&amp;18Break-even calculator for products</oddHeader>
    <oddFooter>&amp;L© The Small Business Company. All rights reserved.</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3"/>
  <sheetViews>
    <sheetView showRowColHeaders="0" workbookViewId="0">
      <selection activeCell="B2" sqref="B2:C2"/>
    </sheetView>
  </sheetViews>
  <sheetFormatPr defaultColWidth="0" defaultRowHeight="12" x14ac:dyDescent="0.2"/>
  <cols>
    <col min="1" max="1" width="7.5703125" style="65" customWidth="1"/>
    <col min="2" max="2" width="4.85546875" style="65" customWidth="1"/>
    <col min="3" max="3" width="103.5703125" style="65" customWidth="1"/>
    <col min="4" max="4" width="3.5703125" style="65" customWidth="1"/>
    <col min="5" max="16384" width="0" style="65" hidden="1"/>
  </cols>
  <sheetData>
    <row r="1" spans="2:3" ht="37.5" customHeight="1" x14ac:dyDescent="0.3">
      <c r="B1" s="64" t="s">
        <v>34</v>
      </c>
    </row>
    <row r="2" spans="2:3" ht="193.5" customHeight="1" x14ac:dyDescent="0.2">
      <c r="B2" s="86" t="s">
        <v>35</v>
      </c>
      <c r="C2" s="86"/>
    </row>
    <row r="3" spans="2:3" ht="188.25" customHeight="1" x14ac:dyDescent="0.2">
      <c r="B3" s="86" t="s">
        <v>41</v>
      </c>
      <c r="C3" s="86"/>
    </row>
    <row r="4" spans="2:3" ht="87" customHeight="1" x14ac:dyDescent="0.2">
      <c r="B4" s="85" t="s">
        <v>36</v>
      </c>
      <c r="C4" s="85"/>
    </row>
    <row r="6" spans="2:3" s="67" customFormat="1" ht="15.95" customHeight="1" x14ac:dyDescent="0.15">
      <c r="B6" s="66" t="s">
        <v>40</v>
      </c>
      <c r="C6" s="67" t="s">
        <v>37</v>
      </c>
    </row>
    <row r="7" spans="2:3" s="67" customFormat="1" ht="15.95" customHeight="1" x14ac:dyDescent="0.15">
      <c r="B7" s="66" t="s">
        <v>40</v>
      </c>
      <c r="C7" s="67" t="s">
        <v>38</v>
      </c>
    </row>
    <row r="8" spans="2:3" s="67" customFormat="1" ht="15.95" customHeight="1" x14ac:dyDescent="0.15">
      <c r="B8" s="66" t="s">
        <v>40</v>
      </c>
      <c r="C8" s="67" t="s">
        <v>39</v>
      </c>
    </row>
    <row r="10" spans="2:3" ht="105" customHeight="1" x14ac:dyDescent="0.2">
      <c r="B10" s="86" t="s">
        <v>42</v>
      </c>
      <c r="C10" s="86"/>
    </row>
    <row r="11" spans="2:3" ht="15.95" customHeight="1" x14ac:dyDescent="0.2">
      <c r="B11" s="66" t="s">
        <v>40</v>
      </c>
      <c r="C11" s="65" t="s">
        <v>43</v>
      </c>
    </row>
    <row r="12" spans="2:3" ht="15.95" customHeight="1" x14ac:dyDescent="0.2">
      <c r="B12" s="66" t="s">
        <v>40</v>
      </c>
      <c r="C12" s="65" t="s">
        <v>44</v>
      </c>
    </row>
    <row r="14" spans="2:3" ht="57" customHeight="1" x14ac:dyDescent="0.2">
      <c r="B14" s="86" t="s">
        <v>45</v>
      </c>
      <c r="C14" s="86"/>
    </row>
    <row r="15" spans="2:3" ht="15.95" customHeight="1" x14ac:dyDescent="0.2">
      <c r="B15" s="66" t="s">
        <v>40</v>
      </c>
      <c r="C15" s="65" t="s">
        <v>46</v>
      </c>
    </row>
    <row r="16" spans="2:3" ht="15.95" customHeight="1" x14ac:dyDescent="0.2">
      <c r="B16" s="66" t="s">
        <v>40</v>
      </c>
      <c r="C16" s="65" t="s">
        <v>47</v>
      </c>
    </row>
    <row r="18" spans="2:3" ht="15" x14ac:dyDescent="0.2">
      <c r="B18" s="87" t="s">
        <v>48</v>
      </c>
      <c r="C18" s="87"/>
    </row>
    <row r="19" spans="2:3" ht="15.95" customHeight="1" x14ac:dyDescent="0.2">
      <c r="B19" s="66" t="s">
        <v>40</v>
      </c>
      <c r="C19" s="68" t="s">
        <v>49</v>
      </c>
    </row>
    <row r="20" spans="2:3" ht="15.95" customHeight="1" x14ac:dyDescent="0.2">
      <c r="B20" s="66" t="s">
        <v>40</v>
      </c>
      <c r="C20" s="68" t="s">
        <v>50</v>
      </c>
    </row>
    <row r="21" spans="2:3" ht="15.95" customHeight="1" x14ac:dyDescent="0.2">
      <c r="B21" s="66" t="s">
        <v>40</v>
      </c>
      <c r="C21" s="68" t="s">
        <v>51</v>
      </c>
    </row>
    <row r="23" spans="2:3" x14ac:dyDescent="0.2">
      <c r="B23" s="65" t="s">
        <v>18</v>
      </c>
    </row>
  </sheetData>
  <sheetProtection sheet="1" objects="1" scenarios="1" selectLockedCells="1" selectUnlockedCells="1"/>
  <mergeCells count="6">
    <mergeCell ref="B4:C4"/>
    <mergeCell ref="B3:C3"/>
    <mergeCell ref="B2:C2"/>
    <mergeCell ref="B10:C10"/>
    <mergeCell ref="B14:C14"/>
    <mergeCell ref="B18:C18"/>
  </mergeCells>
  <pageMargins left="0.70866141732283472" right="0.70866141732283472" top="0.74803149606299213" bottom="0.74803149606299213" header="0.31496062992125984" footer="0.31496062992125984"/>
  <pageSetup paperSize="9" scale="77" orientation="portrait" verticalDpi="0" r:id="rId1"/>
  <headerFooter>
    <oddFooter>&amp;L&amp;"Arial,Regular"&amp;9© The Small Business Company Limited.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1"/>
  <sheetViews>
    <sheetView workbookViewId="0">
      <selection activeCell="B11" sqref="B11"/>
    </sheetView>
  </sheetViews>
  <sheetFormatPr defaultRowHeight="10.5" x14ac:dyDescent="0.15"/>
  <cols>
    <col min="1" max="1" width="14.42578125" bestFit="1" customWidth="1"/>
    <col min="2" max="3" width="9" bestFit="1" customWidth="1"/>
    <col min="6" max="11" width="10" bestFit="1" customWidth="1"/>
  </cols>
  <sheetData>
    <row r="1" spans="1:11" x14ac:dyDescent="0.15">
      <c r="A1" s="1" t="s">
        <v>2</v>
      </c>
      <c r="B1" s="3">
        <f t="shared" ref="B1:I1" si="0">C1-($K1/10)</f>
        <v>272.72727272727275</v>
      </c>
      <c r="C1" s="3">
        <f t="shared" si="0"/>
        <v>545.4545454545455</v>
      </c>
      <c r="D1" s="3">
        <f t="shared" si="0"/>
        <v>818.18181818181824</v>
      </c>
      <c r="E1" s="3">
        <f t="shared" si="0"/>
        <v>1090.909090909091</v>
      </c>
      <c r="F1" s="3">
        <f t="shared" si="0"/>
        <v>1363.6363636363637</v>
      </c>
      <c r="G1" s="3">
        <f t="shared" si="0"/>
        <v>1636.3636363636365</v>
      </c>
      <c r="H1" s="3">
        <f t="shared" si="0"/>
        <v>1909.0909090909092</v>
      </c>
      <c r="I1" s="3">
        <f t="shared" si="0"/>
        <v>2181.818181818182</v>
      </c>
      <c r="J1" s="3">
        <f>K1-($K1/10)</f>
        <v>2454.545454545455</v>
      </c>
      <c r="K1" s="2">
        <f>IF('Break-even'!$D$36="zero",0,'Break-even'!$D$36)</f>
        <v>2727.2727272727275</v>
      </c>
    </row>
    <row r="2" spans="1:11" x14ac:dyDescent="0.15">
      <c r="A2" s="1" t="s">
        <v>10</v>
      </c>
      <c r="B2" s="4">
        <f>B1*'Break-even'!$F$17</f>
        <v>27272.727272727276</v>
      </c>
      <c r="C2" s="4">
        <f>C1*'Break-even'!$F$17</f>
        <v>54545.454545454551</v>
      </c>
      <c r="D2" s="4">
        <f>D1*'Break-even'!$F$17</f>
        <v>81818.181818181823</v>
      </c>
      <c r="E2" s="4">
        <f>E1*'Break-even'!$F$17</f>
        <v>109090.9090909091</v>
      </c>
      <c r="F2" s="4">
        <f>F1*'Break-even'!$F$17</f>
        <v>136363.63636363638</v>
      </c>
      <c r="G2" s="4">
        <f>G1*'Break-even'!$F$17</f>
        <v>163636.36363636365</v>
      </c>
      <c r="H2" s="4">
        <f>H1*'Break-even'!$F$17</f>
        <v>190909.09090909091</v>
      </c>
      <c r="I2" s="4">
        <f>I1*'Break-even'!$F$17</f>
        <v>218181.81818181821</v>
      </c>
      <c r="J2" s="4">
        <f>J1*'Break-even'!$F$17</f>
        <v>245454.5454545455</v>
      </c>
      <c r="K2" s="4">
        <f>K1*'Break-even'!$F$17</f>
        <v>272727.27272727276</v>
      </c>
    </row>
    <row r="3" spans="1:11" x14ac:dyDescent="0.15">
      <c r="A3" s="1" t="s">
        <v>9</v>
      </c>
      <c r="B3" s="4">
        <f>B1*'Break-even'!$F$25</f>
        <v>12272.727272727274</v>
      </c>
      <c r="C3" s="4">
        <f>C1*'Break-even'!$F$25</f>
        <v>24545.454545454548</v>
      </c>
      <c r="D3" s="4">
        <f>D1*'Break-even'!$F$25</f>
        <v>36818.181818181823</v>
      </c>
      <c r="E3" s="4">
        <f>E1*'Break-even'!$F$25</f>
        <v>49090.909090909096</v>
      </c>
      <c r="F3" s="4">
        <f>F1*'Break-even'!$F$25</f>
        <v>61363.636363636368</v>
      </c>
      <c r="G3" s="4">
        <f>G1*'Break-even'!$F$25</f>
        <v>73636.363636363647</v>
      </c>
      <c r="H3" s="4">
        <f>H1*'Break-even'!$F$25</f>
        <v>85909.090909090912</v>
      </c>
      <c r="I3" s="4">
        <f>I1*'Break-even'!$F$25</f>
        <v>98181.818181818191</v>
      </c>
      <c r="J3" s="4">
        <f>J1*'Break-even'!$F$25</f>
        <v>110454.54545454547</v>
      </c>
      <c r="K3" s="4">
        <f>K1*'Break-even'!$F$25</f>
        <v>122727.27272727274</v>
      </c>
    </row>
    <row r="4" spans="1:11" x14ac:dyDescent="0.15">
      <c r="A4" s="1" t="s">
        <v>12</v>
      </c>
      <c r="B4" s="4">
        <f>'Break-even'!$F$11</f>
        <v>50000</v>
      </c>
      <c r="C4" s="4">
        <f>'Break-even'!$F$11</f>
        <v>50000</v>
      </c>
      <c r="D4" s="4">
        <f>'Break-even'!$F$11</f>
        <v>50000</v>
      </c>
      <c r="E4" s="4">
        <f>'Break-even'!$F$11</f>
        <v>50000</v>
      </c>
      <c r="F4" s="4">
        <f>'Break-even'!$F$11</f>
        <v>50000</v>
      </c>
      <c r="G4" s="4">
        <f>'Break-even'!$F$11</f>
        <v>50000</v>
      </c>
      <c r="H4" s="4">
        <f>'Break-even'!$F$11</f>
        <v>50000</v>
      </c>
      <c r="I4" s="4">
        <f>'Break-even'!$F$11</f>
        <v>50000</v>
      </c>
      <c r="J4" s="4">
        <f>'Break-even'!$F$11</f>
        <v>50000</v>
      </c>
      <c r="K4" s="4">
        <f>'Break-even'!$F$11</f>
        <v>50000</v>
      </c>
    </row>
    <row r="5" spans="1:11" x14ac:dyDescent="0.15">
      <c r="A5" s="1" t="s">
        <v>11</v>
      </c>
      <c r="B5" s="4">
        <f>B3+B4</f>
        <v>62272.727272727272</v>
      </c>
      <c r="C5" s="4">
        <f t="shared" ref="C5:K5" si="1">C3+C4</f>
        <v>74545.454545454544</v>
      </c>
      <c r="D5" s="4">
        <f t="shared" si="1"/>
        <v>86818.181818181823</v>
      </c>
      <c r="E5" s="4">
        <f t="shared" si="1"/>
        <v>99090.909090909088</v>
      </c>
      <c r="F5" s="4">
        <f t="shared" si="1"/>
        <v>111363.63636363637</v>
      </c>
      <c r="G5" s="4">
        <f t="shared" si="1"/>
        <v>123636.36363636365</v>
      </c>
      <c r="H5" s="4">
        <f t="shared" si="1"/>
        <v>135909.09090909091</v>
      </c>
      <c r="I5" s="4">
        <f t="shared" si="1"/>
        <v>148181.81818181818</v>
      </c>
      <c r="J5" s="4">
        <f t="shared" si="1"/>
        <v>160454.54545454547</v>
      </c>
      <c r="K5" s="4">
        <f t="shared" si="1"/>
        <v>172727.27272727274</v>
      </c>
    </row>
    <row r="6" spans="1:11" ht="18.75" customHeight="1" x14ac:dyDescent="0.15">
      <c r="A6" s="1" t="s">
        <v>8</v>
      </c>
      <c r="B6" s="5">
        <f>B2-B5</f>
        <v>-35000</v>
      </c>
      <c r="C6" s="5">
        <f t="shared" ref="C6:K6" si="2">C2-C5</f>
        <v>-19999.999999999993</v>
      </c>
      <c r="D6" s="5">
        <f t="shared" si="2"/>
        <v>-5000</v>
      </c>
      <c r="E6" s="5">
        <f t="shared" si="2"/>
        <v>10000.000000000015</v>
      </c>
      <c r="F6" s="5">
        <f t="shared" si="2"/>
        <v>25000.000000000015</v>
      </c>
      <c r="G6" s="5">
        <f t="shared" si="2"/>
        <v>40000</v>
      </c>
      <c r="H6" s="5">
        <f t="shared" si="2"/>
        <v>55000</v>
      </c>
      <c r="I6" s="5">
        <f t="shared" si="2"/>
        <v>70000.000000000029</v>
      </c>
      <c r="J6" s="5">
        <f t="shared" si="2"/>
        <v>85000.000000000029</v>
      </c>
      <c r="K6" s="5">
        <f t="shared" si="2"/>
        <v>100000.00000000003</v>
      </c>
    </row>
    <row r="8" spans="1:11" x14ac:dyDescent="0.15">
      <c r="A8" s="1" t="s">
        <v>15</v>
      </c>
      <c r="B8" s="1" t="s">
        <v>13</v>
      </c>
      <c r="C8" s="1" t="s">
        <v>14</v>
      </c>
    </row>
    <row r="9" spans="1:11" x14ac:dyDescent="0.15">
      <c r="B9">
        <v>0</v>
      </c>
      <c r="C9">
        <f>C10</f>
        <v>90909.090909090912</v>
      </c>
    </row>
    <row r="10" spans="1:11" x14ac:dyDescent="0.15">
      <c r="B10">
        <f>IF('Break-even'!$F$27=0,0,'Break-even'!$F$11/'Break-even'!$F$27)</f>
        <v>909.09090909090912</v>
      </c>
      <c r="C10">
        <f>'Break-even'!$F$17*ChartData!B10</f>
        <v>90909.090909090912</v>
      </c>
    </row>
    <row r="11" spans="1:11" x14ac:dyDescent="0.15">
      <c r="B11">
        <f>B10</f>
        <v>909.09090909090912</v>
      </c>
      <c r="C11">
        <v>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Break-even</vt:lpstr>
      <vt:lpstr>Help</vt:lpstr>
      <vt:lpstr>ChartData</vt:lpstr>
      <vt:lpstr>'Break-even'!Print_Area</vt:lpstr>
      <vt:lpstr>Help!Print_Area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2011-05-26T02:18:41Z</dcterms:created>
  <dcterms:modified xsi:type="dcterms:W3CDTF">2016-04-28T03:06:19Z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FolderId">
    <vt:lpwstr/>
  </property>
  <property fmtid="{D5CDD505-2E9C-101B-9397-08002B2CF9AE}" pid="3" name="Offisync_SaveTime">
    <vt:lpwstr/>
  </property>
  <property fmtid="{D5CDD505-2E9C-101B-9397-08002B2CF9AE}" pid="4" name="Offisync_IsSaved">
    <vt:lpwstr>False</vt:lpwstr>
  </property>
  <property fmtid="{D5CDD505-2E9C-101B-9397-08002B2CF9AE}" pid="5" name="Offisync_UniqueId">
    <vt:lpwstr>308859;24706615</vt:lpwstr>
  </property>
  <property fmtid="{D5CDD505-2E9C-101B-9397-08002B2CF9AE}" pid="6" name="CentralDesktop_MDAdded">
    <vt:lpwstr>True</vt:lpwstr>
  </property>
  <property fmtid="{D5CDD505-2E9C-101B-9397-08002B2CF9AE}" pid="7" name="Offisync_FileTitle">
    <vt:lpwstr/>
  </property>
  <property fmtid="{D5CDD505-2E9C-101B-9397-08002B2CF9AE}" pid="8" name="Offisync_UpdateToken">
    <vt:lpwstr>2013-07-10T16:18:44+1200</vt:lpwstr>
  </property>
  <property fmtid="{D5CDD505-2E9C-101B-9397-08002B2CF9AE}" pid="9" name="Offisync_ProviderName">
    <vt:lpwstr>Central Desktop</vt:lpwstr>
  </property>
</Properties>
</file>