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tephenc.SALC\OneDrive - St Andrews Lutheran College\SALC\Parent Accounts &amp; Fees\Instalment Calcs\"/>
    </mc:Choice>
  </mc:AlternateContent>
  <xr:revisionPtr revIDLastSave="1" documentId="6_{1213BD7D-6A0F-417F-B01A-FFC83D2868C4}" xr6:coauthVersionLast="40" xr6:coauthVersionMax="40" xr10:uidLastSave="{790835C7-06EF-4E2C-810E-4AB99A6E2DF0}"/>
  <workbookProtection workbookAlgorithmName="SHA-512" workbookHashValue="fdOx00pkghN03c8kWKcEqXzb4gv4loZSS5pVjdhIAjHf3HkCRaPkYKTXgL2Omm30/0ESYtVeDZ6vRRkTkNaL0w==" workbookSaltValue="xszSA29iIKteMSomX+vcNA==" workbookSpinCount="100000" lockStructure="1"/>
  <bookViews>
    <workbookView xWindow="480" yWindow="210" windowWidth="15480" windowHeight="11520" xr2:uid="{00000000-000D-0000-FFFF-FFFF00000000}"/>
  </bookViews>
  <sheets>
    <sheet name="Annual Calculator" sheetId="1" r:id="rId1"/>
    <sheet name="Fee Schedule" sheetId="2" state="hidden" r:id="rId2"/>
  </sheets>
  <definedNames>
    <definedName name="_xlnm.Print_Area" localSheetId="0">'Annual Calculator'!$A$1:$J$19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5" i="1" l="1"/>
  <c r="D5" i="1"/>
  <c r="F16" i="2"/>
  <c r="E16" i="2"/>
  <c r="G16" i="2" s="1"/>
  <c r="I16" i="2" s="1"/>
  <c r="D16" i="2"/>
  <c r="F15" i="2"/>
  <c r="E15" i="2"/>
  <c r="D15" i="2"/>
  <c r="F14" i="2"/>
  <c r="E14" i="2"/>
  <c r="G14" i="2" s="1"/>
  <c r="I14" i="2" s="1"/>
  <c r="D14" i="2"/>
  <c r="F13" i="2"/>
  <c r="E13" i="2"/>
  <c r="G13" i="2" s="1"/>
  <c r="I13" i="2" s="1"/>
  <c r="D13" i="2"/>
  <c r="F12" i="2"/>
  <c r="E12" i="2"/>
  <c r="D12" i="2"/>
  <c r="F11" i="2"/>
  <c r="E11" i="2"/>
  <c r="D11" i="2"/>
  <c r="F10" i="2"/>
  <c r="E10" i="2"/>
  <c r="G10" i="2" s="1"/>
  <c r="I10" i="2" s="1"/>
  <c r="D10" i="2"/>
  <c r="F9" i="2"/>
  <c r="E9" i="2"/>
  <c r="G9" i="2" s="1"/>
  <c r="I9" i="2" s="1"/>
  <c r="D9" i="2"/>
  <c r="F8" i="2"/>
  <c r="E8" i="2"/>
  <c r="G8" i="2" s="1"/>
  <c r="I8" i="2" s="1"/>
  <c r="D8" i="2"/>
  <c r="F7" i="2"/>
  <c r="G7" i="2" s="1"/>
  <c r="I7" i="2" s="1"/>
  <c r="E7" i="2"/>
  <c r="D7" i="2"/>
  <c r="F6" i="2"/>
  <c r="G6" i="2" s="1"/>
  <c r="I6" i="2" s="1"/>
  <c r="E6" i="2"/>
  <c r="D6" i="2"/>
  <c r="F5" i="2"/>
  <c r="E5" i="2"/>
  <c r="G5" i="2" s="1"/>
  <c r="I5" i="2" s="1"/>
  <c r="D5" i="2"/>
  <c r="F4" i="2"/>
  <c r="E4" i="2"/>
  <c r="G4" i="2" s="1"/>
  <c r="I4" i="2" s="1"/>
  <c r="D4" i="2"/>
  <c r="G11" i="2" l="1"/>
  <c r="I11" i="2" s="1"/>
  <c r="G15" i="2"/>
  <c r="I15" i="2" s="1"/>
  <c r="G12" i="2"/>
  <c r="I12" i="2" s="1"/>
  <c r="D8" i="1"/>
  <c r="G8" i="1" s="1"/>
  <c r="E8" i="1"/>
  <c r="D9" i="1"/>
  <c r="G9" i="1" s="1"/>
  <c r="E9" i="1"/>
  <c r="E6" i="1"/>
  <c r="D6" i="1"/>
  <c r="E7" i="1"/>
  <c r="F9" i="1" l="1"/>
  <c r="F8" i="1"/>
  <c r="D7" i="1"/>
  <c r="G7" i="1" s="1"/>
  <c r="F5" i="1"/>
  <c r="G6" i="1"/>
  <c r="F6" i="1"/>
  <c r="E10" i="1"/>
  <c r="H8" i="1"/>
  <c r="I8" i="1" s="1"/>
  <c r="H9" i="1"/>
  <c r="I9" i="1" l="1"/>
  <c r="J9" i="1" s="1"/>
  <c r="J8" i="1"/>
  <c r="G10" i="1"/>
  <c r="D10" i="1"/>
  <c r="F7" i="1"/>
  <c r="F10" i="1" s="1"/>
  <c r="H5" i="1"/>
  <c r="I5" i="1" s="1"/>
  <c r="H6" i="1"/>
  <c r="I6" i="1" l="1"/>
  <c r="J6" i="1" s="1"/>
  <c r="H7" i="1"/>
  <c r="I7" i="1" l="1"/>
  <c r="J7" i="1" s="1"/>
  <c r="H10" i="1"/>
  <c r="H13" i="1" s="1"/>
  <c r="H14" i="1" s="1"/>
  <c r="I10" i="1"/>
  <c r="J5" i="1"/>
  <c r="J10" i="1" l="1"/>
  <c r="J13" i="1" s="1"/>
</calcChain>
</file>

<file path=xl/sharedStrings.xml><?xml version="1.0" encoding="utf-8"?>
<sst xmlns="http://schemas.openxmlformats.org/spreadsheetml/2006/main" count="40" uniqueCount="30">
  <si>
    <t>Year Level</t>
  </si>
  <si>
    <t>Tution Fee</t>
  </si>
  <si>
    <t>Total</t>
  </si>
  <si>
    <t>P</t>
  </si>
  <si>
    <t>Course Levy</t>
  </si>
  <si>
    <t>Child 2</t>
  </si>
  <si>
    <t>Child 3</t>
  </si>
  <si>
    <t>Child 4</t>
  </si>
  <si>
    <t>Child 5</t>
  </si>
  <si>
    <t>Term Fees</t>
  </si>
  <si>
    <t>Annual Fees</t>
  </si>
  <si>
    <t>Child 1 (Eldest)</t>
  </si>
  <si>
    <t>Annual Tuition Fee</t>
  </si>
  <si>
    <t>Annual Sibling Discount</t>
  </si>
  <si>
    <t>Sub-Total</t>
  </si>
  <si>
    <t>Total Annual Family Estimate</t>
  </si>
  <si>
    <t>Billed per Term (4 Terms per Annum)</t>
  </si>
  <si>
    <t>Instructions:</t>
  </si>
  <si>
    <t>3. The Green box indicates the total Annual Fees if paying in advance at the Commencement of the year. Please contact the Business Office to Confirm calculations.</t>
  </si>
  <si>
    <t>2. The Orange Box indicates the total Annual Fees if paying via the 4 Term based instalments</t>
  </si>
  <si>
    <t>Add Annual Capital Levy</t>
  </si>
  <si>
    <t>Add Annual P&amp;F Levy</t>
  </si>
  <si>
    <t>Estimate for Annual Payment in Advance</t>
  </si>
  <si>
    <t>Annual Fees if paid throughout the Year</t>
  </si>
  <si>
    <t>Additional Annual Discount in Advance</t>
  </si>
  <si>
    <t>2020 Annual Fee Estimate - Including Optional Annual Fees in Advance Discount</t>
  </si>
  <si>
    <t>1. Enter the 2020 Year Levels of your children in the blue box from eldest to youngest. (Use the drop down box that appears when highlighted.)</t>
  </si>
  <si>
    <t xml:space="preserve">Annual </t>
  </si>
  <si>
    <t>Discount</t>
  </si>
  <si>
    <t>Discount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</si>
</sst>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164" formatCode="_-&quot;$&quot;* #,##0_-;\-&quot;$&quot;* #,##0_-;_-&quot;$&quot;* &quot;-&quot;??_-;_-@_-"/>
    <numFmt numFmtId="165" formatCode="_-[$$-C09]* #,##0.00_-;\-[$$-C09]* #,##0.00_-;_-[$$-C09]* &quot;-&quot;??_-;_-@_-"/>
    <numFmt numFmtId="166" formatCode="[$$-C09]#,##0.00;[Red]\-[$$-C09]#,##0.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0">
    <xf numFmtId="0" fontId="0" fillId="0" borderId="0" xfId="0"/>
    <xf numFmtId="0" fontId="0" fillId="0" borderId="4" xfId="0" applyBorder="1" applyAlignment="1">
      <alignment horizontal="center" vertical="center" wrapText="1"/>
    </xf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4" xfId="0" applyBorder="1" applyAlignment="1">
      <alignment horizontal="right"/>
    </xf>
    <xf numFmtId="164" fontId="0" fillId="0" borderId="0" xfId="1" applyNumberFormat="1" applyFont="1" applyBorder="1"/>
    <xf numFmtId="164" fontId="0" fillId="0" borderId="5" xfId="1" applyNumberFormat="1" applyFont="1" applyBorder="1"/>
    <xf numFmtId="0" fontId="0" fillId="0" borderId="6" xfId="0" applyBorder="1"/>
    <xf numFmtId="164" fontId="0" fillId="0" borderId="7" xfId="1" applyNumberFormat="1" applyFont="1" applyBorder="1"/>
    <xf numFmtId="164" fontId="0" fillId="0" borderId="8" xfId="1" applyNumberFormat="1" applyFont="1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164" fontId="0" fillId="0" borderId="4" xfId="1" applyNumberFormat="1" applyFont="1" applyBorder="1"/>
    <xf numFmtId="164" fontId="0" fillId="0" borderId="6" xfId="1" applyNumberFormat="1" applyFont="1" applyBorder="1"/>
    <xf numFmtId="164" fontId="0" fillId="0" borderId="0" xfId="0" applyNumberFormat="1"/>
    <xf numFmtId="0" fontId="3" fillId="0" borderId="0" xfId="0" applyFont="1" applyAlignment="1" applyProtection="1"/>
    <xf numFmtId="0" fontId="0" fillId="0" borderId="0" xfId="0" applyFont="1" applyProtection="1"/>
    <xf numFmtId="0" fontId="0" fillId="0" borderId="4" xfId="0" applyFont="1" applyBorder="1" applyProtection="1"/>
    <xf numFmtId="166" fontId="0" fillId="0" borderId="0" xfId="0" applyNumberFormat="1" applyFont="1" applyBorder="1" applyProtection="1"/>
    <xf numFmtId="166" fontId="0" fillId="0" borderId="5" xfId="0" applyNumberFormat="1" applyFont="1" applyBorder="1" applyProtection="1"/>
    <xf numFmtId="165" fontId="0" fillId="0" borderId="0" xfId="0" applyNumberFormat="1" applyFont="1" applyProtection="1"/>
    <xf numFmtId="0" fontId="0" fillId="0" borderId="0" xfId="0" applyFont="1" applyBorder="1" applyProtection="1"/>
    <xf numFmtId="166" fontId="0" fillId="0" borderId="10" xfId="0" applyNumberFormat="1" applyFont="1" applyBorder="1" applyProtection="1"/>
    <xf numFmtId="166" fontId="0" fillId="0" borderId="9" xfId="0" applyNumberFormat="1" applyFont="1" applyBorder="1" applyProtection="1"/>
    <xf numFmtId="0" fontId="0" fillId="0" borderId="0" xfId="0" applyFont="1" applyBorder="1" applyAlignment="1" applyProtection="1">
      <alignment horizontal="right"/>
    </xf>
    <xf numFmtId="165" fontId="0" fillId="0" borderId="5" xfId="0" applyNumberFormat="1" applyFont="1" applyFill="1" applyBorder="1" applyProtection="1"/>
    <xf numFmtId="165" fontId="0" fillId="3" borderId="9" xfId="0" applyNumberFormat="1" applyFont="1" applyFill="1" applyBorder="1" applyProtection="1"/>
    <xf numFmtId="0" fontId="0" fillId="0" borderId="6" xfId="0" applyFont="1" applyBorder="1" applyProtection="1"/>
    <xf numFmtId="0" fontId="0" fillId="0" borderId="7" xfId="0" applyFont="1" applyBorder="1" applyProtection="1"/>
    <xf numFmtId="0" fontId="0" fillId="0" borderId="8" xfId="0" applyFont="1" applyBorder="1" applyProtection="1"/>
    <xf numFmtId="14" fontId="0" fillId="0" borderId="0" xfId="0" applyNumberFormat="1" applyFont="1" applyBorder="1" applyProtection="1"/>
    <xf numFmtId="0" fontId="0" fillId="0" borderId="1" xfId="0" applyFont="1" applyBorder="1" applyAlignment="1" applyProtection="1">
      <alignment horizontal="right" vertical="center" wrapText="1"/>
    </xf>
    <xf numFmtId="0" fontId="0" fillId="0" borderId="2" xfId="0" applyFont="1" applyBorder="1" applyAlignment="1" applyProtection="1">
      <alignment horizontal="right" vertical="center" wrapText="1"/>
    </xf>
    <xf numFmtId="0" fontId="0" fillId="0" borderId="3" xfId="0" applyFont="1" applyBorder="1" applyAlignment="1" applyProtection="1">
      <alignment horizontal="right" vertical="center" wrapText="1"/>
    </xf>
    <xf numFmtId="0" fontId="0" fillId="4" borderId="4" xfId="0" applyFont="1" applyFill="1" applyBorder="1" applyAlignment="1" applyProtection="1">
      <alignment horizontal="right"/>
      <protection locked="0"/>
    </xf>
    <xf numFmtId="165" fontId="0" fillId="2" borderId="9" xfId="0" applyNumberFormat="1" applyFont="1" applyFill="1" applyBorder="1" applyProtection="1"/>
    <xf numFmtId="0" fontId="0" fillId="0" borderId="7" xfId="0" applyFont="1" applyBorder="1" applyAlignment="1" applyProtection="1">
      <alignment horizontal="right"/>
    </xf>
    <xf numFmtId="165" fontId="0" fillId="0" borderId="8" xfId="0" applyNumberFormat="1" applyFont="1" applyBorder="1" applyProtection="1"/>
    <xf numFmtId="0" fontId="0" fillId="0" borderId="2" xfId="0" applyFont="1" applyFill="1" applyBorder="1" applyAlignment="1" applyProtection="1">
      <alignment horizontal="right" vertical="center" wrapText="1"/>
    </xf>
    <xf numFmtId="0" fontId="2" fillId="5" borderId="14" xfId="0" applyFont="1" applyFill="1" applyBorder="1" applyAlignment="1" applyProtection="1">
      <alignment horizontal="center"/>
    </xf>
    <xf numFmtId="0" fontId="0" fillId="0" borderId="0" xfId="0" applyFill="1" applyBorder="1"/>
    <xf numFmtId="0" fontId="2" fillId="5" borderId="11" xfId="0" applyFont="1" applyFill="1" applyBorder="1" applyAlignment="1" applyProtection="1">
      <alignment horizontal="center"/>
    </xf>
    <xf numFmtId="0" fontId="2" fillId="5" borderId="12" xfId="0" applyFont="1" applyFill="1" applyBorder="1" applyAlignment="1" applyProtection="1">
      <alignment horizontal="center"/>
    </xf>
    <xf numFmtId="0" fontId="2" fillId="5" borderId="13" xfId="0" applyFont="1" applyFill="1" applyBorder="1" applyAlignment="1" applyProtection="1">
      <alignment horizontal="center"/>
    </xf>
    <xf numFmtId="14" fontId="0" fillId="5" borderId="4" xfId="0" applyNumberFormat="1" applyFont="1" applyFill="1" applyBorder="1" applyAlignment="1" applyProtection="1">
      <alignment horizontal="left"/>
    </xf>
    <xf numFmtId="14" fontId="0" fillId="5" borderId="0" xfId="0" applyNumberFormat="1" applyFont="1" applyFill="1" applyBorder="1" applyAlignment="1" applyProtection="1">
      <alignment horizontal="left"/>
    </xf>
    <xf numFmtId="14" fontId="0" fillId="5" borderId="5" xfId="0" applyNumberFormat="1" applyFont="1" applyFill="1" applyBorder="1" applyAlignment="1" applyProtection="1">
      <alignment horizontal="left"/>
    </xf>
    <xf numFmtId="14" fontId="0" fillId="5" borderId="6" xfId="0" applyNumberFormat="1" applyFont="1" applyFill="1" applyBorder="1" applyAlignment="1" applyProtection="1">
      <alignment horizontal="left"/>
    </xf>
    <xf numFmtId="14" fontId="0" fillId="5" borderId="7" xfId="0" applyNumberFormat="1" applyFont="1" applyFill="1" applyBorder="1" applyAlignment="1" applyProtection="1">
      <alignment horizontal="left"/>
    </xf>
    <xf numFmtId="14" fontId="0" fillId="5" borderId="8" xfId="0" applyNumberFormat="1" applyFont="1" applyFill="1" applyBorder="1" applyAlignment="1" applyProtection="1">
      <alignment horizontal="left"/>
    </xf>
    <xf numFmtId="14" fontId="4" fillId="5" borderId="1" xfId="0" applyNumberFormat="1" applyFont="1" applyFill="1" applyBorder="1" applyAlignment="1" applyProtection="1">
      <alignment horizontal="left"/>
    </xf>
    <xf numFmtId="14" fontId="4" fillId="5" borderId="2" xfId="0" applyNumberFormat="1" applyFont="1" applyFill="1" applyBorder="1" applyAlignment="1" applyProtection="1">
      <alignment horizontal="left"/>
    </xf>
    <xf numFmtId="14" fontId="4" fillId="5" borderId="3" xfId="0" applyNumberFormat="1" applyFont="1" applyFill="1" applyBorder="1" applyAlignment="1" applyProtection="1">
      <alignment horizontal="left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4"/>
  <sheetViews>
    <sheetView showGridLines="0" tabSelected="1" zoomScale="85" zoomScaleNormal="85" workbookViewId="0">
      <selection activeCell="C5" sqref="C5"/>
    </sheetView>
  </sheetViews>
  <sheetFormatPr defaultRowHeight="15" x14ac:dyDescent="0.25"/>
  <cols>
    <col min="1" max="1" width="4.42578125" style="18" customWidth="1"/>
    <col min="2" max="2" width="21.85546875" style="18" bestFit="1" customWidth="1"/>
    <col min="3" max="8" width="15.85546875" style="18" customWidth="1"/>
    <col min="9" max="10" width="31.28515625" style="18" customWidth="1"/>
    <col min="11" max="11" width="12.28515625" style="18" customWidth="1"/>
    <col min="12" max="12" width="13.7109375" style="18" customWidth="1"/>
    <col min="13" max="17" width="11.140625" style="18" customWidth="1"/>
    <col min="18" max="18" width="9.140625" style="18"/>
    <col min="19" max="19" width="11.85546875" style="18" customWidth="1"/>
    <col min="20" max="16384" width="9.140625" style="18"/>
  </cols>
  <sheetData>
    <row r="1" spans="1:13" ht="21.75" thickBot="1" x14ac:dyDescent="0.4">
      <c r="A1" s="17"/>
      <c r="B1" s="17"/>
      <c r="C1" s="17"/>
      <c r="D1" s="17"/>
      <c r="E1" s="17"/>
      <c r="F1" s="17"/>
      <c r="G1" s="17"/>
      <c r="H1" s="17"/>
      <c r="I1" s="17"/>
    </row>
    <row r="2" spans="1:13" ht="19.5" thickBot="1" x14ac:dyDescent="0.35">
      <c r="B2" s="43" t="s">
        <v>25</v>
      </c>
      <c r="C2" s="44"/>
      <c r="D2" s="44"/>
      <c r="E2" s="44"/>
      <c r="F2" s="44"/>
      <c r="G2" s="44"/>
      <c r="H2" s="44"/>
      <c r="I2" s="44"/>
      <c r="J2" s="45"/>
    </row>
    <row r="3" spans="1:13" ht="19.5" thickBot="1" x14ac:dyDescent="0.35">
      <c r="B3" s="41"/>
      <c r="C3" s="43" t="s">
        <v>23</v>
      </c>
      <c r="D3" s="44"/>
      <c r="E3" s="44"/>
      <c r="F3" s="44"/>
      <c r="G3" s="44"/>
      <c r="H3" s="45"/>
      <c r="I3" s="43" t="s">
        <v>22</v>
      </c>
      <c r="J3" s="45"/>
    </row>
    <row r="4" spans="1:13" ht="30" x14ac:dyDescent="0.25">
      <c r="B4" s="19"/>
      <c r="C4" s="33" t="s">
        <v>0</v>
      </c>
      <c r="D4" s="34" t="s">
        <v>12</v>
      </c>
      <c r="E4" s="34" t="s">
        <v>4</v>
      </c>
      <c r="F4" s="34" t="s">
        <v>14</v>
      </c>
      <c r="G4" s="34" t="s">
        <v>13</v>
      </c>
      <c r="H4" s="35" t="s">
        <v>2</v>
      </c>
      <c r="I4" s="40" t="s">
        <v>24</v>
      </c>
      <c r="J4" s="35" t="s">
        <v>2</v>
      </c>
    </row>
    <row r="5" spans="1:13" x14ac:dyDescent="0.25">
      <c r="B5" s="19" t="s">
        <v>11</v>
      </c>
      <c r="C5" s="36"/>
      <c r="D5" s="20">
        <f>IF(C5=0,0,VLOOKUP(C5,'Fee Schedule'!$A$4:$I$16,5))</f>
        <v>0</v>
      </c>
      <c r="E5" s="20">
        <f>IF(C5=0,0,VLOOKUP(C5,'Fee Schedule'!$A$4:$I$16,6))</f>
        <v>0</v>
      </c>
      <c r="F5" s="20">
        <f>D5+E5</f>
        <v>0</v>
      </c>
      <c r="G5" s="20">
        <v>0</v>
      </c>
      <c r="H5" s="21">
        <f>SUM(F5:G5)</f>
        <v>0</v>
      </c>
      <c r="I5" s="20">
        <f t="shared" ref="I5:I8" si="0">H5*-0.04</f>
        <v>0</v>
      </c>
      <c r="J5" s="21">
        <f>F5+G5+I5</f>
        <v>0</v>
      </c>
      <c r="L5" s="22"/>
      <c r="M5" s="22"/>
    </row>
    <row r="6" spans="1:13" x14ac:dyDescent="0.25">
      <c r="B6" s="19" t="s">
        <v>5</v>
      </c>
      <c r="C6" s="36"/>
      <c r="D6" s="20">
        <f>IF(C6=0,0,VLOOKUP(C6,'Fee Schedule'!$A$4:$G$16,5))</f>
        <v>0</v>
      </c>
      <c r="E6" s="20">
        <f>IF(C6=0,0,VLOOKUP(C6,'Fee Schedule'!$A$4:$G$16,6))</f>
        <v>0</v>
      </c>
      <c r="F6" s="20">
        <f t="shared" ref="F6:F9" si="1">D6+E6</f>
        <v>0</v>
      </c>
      <c r="G6" s="20">
        <f>D6*-0.1</f>
        <v>0</v>
      </c>
      <c r="H6" s="21">
        <f t="shared" ref="H6:H9" si="2">SUM(F6:G6)</f>
        <v>0</v>
      </c>
      <c r="I6" s="20">
        <f t="shared" si="0"/>
        <v>0</v>
      </c>
      <c r="J6" s="21">
        <f>F6+G6+I6</f>
        <v>0</v>
      </c>
      <c r="L6" s="22"/>
      <c r="M6" s="22"/>
    </row>
    <row r="7" spans="1:13" x14ac:dyDescent="0.25">
      <c r="B7" s="19" t="s">
        <v>6</v>
      </c>
      <c r="C7" s="36"/>
      <c r="D7" s="20">
        <f>IF(C7=0,0,VLOOKUP(C7,'Fee Schedule'!$A$4:$G$16,5))</f>
        <v>0</v>
      </c>
      <c r="E7" s="20">
        <f>IF(C7=0,0,VLOOKUP(C7,'Fee Schedule'!$A$4:$G$16,6))</f>
        <v>0</v>
      </c>
      <c r="F7" s="20">
        <f t="shared" si="1"/>
        <v>0</v>
      </c>
      <c r="G7" s="20">
        <f>D7*-0.2</f>
        <v>0</v>
      </c>
      <c r="H7" s="21">
        <f t="shared" si="2"/>
        <v>0</v>
      </c>
      <c r="I7" s="20">
        <f t="shared" si="0"/>
        <v>0</v>
      </c>
      <c r="J7" s="21">
        <f>F7+G7+I7</f>
        <v>0</v>
      </c>
      <c r="L7" s="22"/>
      <c r="M7" s="22"/>
    </row>
    <row r="8" spans="1:13" x14ac:dyDescent="0.25">
      <c r="B8" s="19" t="s">
        <v>7</v>
      </c>
      <c r="C8" s="36"/>
      <c r="D8" s="20">
        <f>IF(C8=0,0,VLOOKUP(C8,'Fee Schedule'!$A$4:$G$16,5))</f>
        <v>0</v>
      </c>
      <c r="E8" s="20">
        <f>IF(C8=0,0,VLOOKUP(C8,'Fee Schedule'!$A$4:$G$16,6))</f>
        <v>0</v>
      </c>
      <c r="F8" s="20">
        <f t="shared" si="1"/>
        <v>0</v>
      </c>
      <c r="G8" s="20">
        <f>D8*-1</f>
        <v>0</v>
      </c>
      <c r="H8" s="21">
        <f t="shared" si="2"/>
        <v>0</v>
      </c>
      <c r="I8" s="20">
        <f t="shared" si="0"/>
        <v>0</v>
      </c>
      <c r="J8" s="21">
        <f>F8+G8+I8</f>
        <v>0</v>
      </c>
      <c r="L8" s="22"/>
      <c r="M8" s="22"/>
    </row>
    <row r="9" spans="1:13" x14ac:dyDescent="0.25">
      <c r="B9" s="19" t="s">
        <v>8</v>
      </c>
      <c r="C9" s="36"/>
      <c r="D9" s="20">
        <f>IF(C9=0,0,VLOOKUP(C9,'Fee Schedule'!$A$4:$G$16,5))</f>
        <v>0</v>
      </c>
      <c r="E9" s="20">
        <f>IF(C9=0,0,VLOOKUP(C9,'Fee Schedule'!$A$4:$G$16,6))</f>
        <v>0</v>
      </c>
      <c r="F9" s="20">
        <f t="shared" si="1"/>
        <v>0</v>
      </c>
      <c r="G9" s="20">
        <f>D9*-1</f>
        <v>0</v>
      </c>
      <c r="H9" s="21">
        <f t="shared" si="2"/>
        <v>0</v>
      </c>
      <c r="I9" s="20">
        <f>H9*-0.04</f>
        <v>0</v>
      </c>
      <c r="J9" s="21">
        <f>F9+G9+I9</f>
        <v>0</v>
      </c>
      <c r="L9" s="22"/>
      <c r="M9" s="22"/>
    </row>
    <row r="10" spans="1:13" ht="15.75" thickBot="1" x14ac:dyDescent="0.3">
      <c r="B10" s="19"/>
      <c r="C10" s="19"/>
      <c r="D10" s="24">
        <f t="shared" ref="D10:I10" si="3">SUM(D5:D9)</f>
        <v>0</v>
      </c>
      <c r="E10" s="24">
        <f>SUM(E5:E9)</f>
        <v>0</v>
      </c>
      <c r="F10" s="24">
        <f>SUM(F5:F9)</f>
        <v>0</v>
      </c>
      <c r="G10" s="24">
        <f t="shared" si="3"/>
        <v>0</v>
      </c>
      <c r="H10" s="25">
        <f>SUM(H5:H9)</f>
        <v>0</v>
      </c>
      <c r="I10" s="24">
        <f t="shared" si="3"/>
        <v>0</v>
      </c>
      <c r="J10" s="25">
        <f>SUM(J5:J9)</f>
        <v>0</v>
      </c>
      <c r="M10" s="22"/>
    </row>
    <row r="11" spans="1:13" ht="15.75" thickTop="1" x14ac:dyDescent="0.25">
      <c r="B11" s="19"/>
      <c r="C11" s="19"/>
      <c r="D11" s="23"/>
      <c r="E11" s="23"/>
      <c r="F11" s="23"/>
      <c r="G11" s="26" t="s">
        <v>20</v>
      </c>
      <c r="H11" s="27">
        <v>340</v>
      </c>
      <c r="I11" s="26" t="s">
        <v>20</v>
      </c>
      <c r="J11" s="27">
        <v>340</v>
      </c>
    </row>
    <row r="12" spans="1:13" x14ac:dyDescent="0.25">
      <c r="B12" s="19"/>
      <c r="C12" s="19"/>
      <c r="D12" s="23"/>
      <c r="E12" s="23"/>
      <c r="F12" s="23"/>
      <c r="G12" s="26" t="s">
        <v>21</v>
      </c>
      <c r="H12" s="27">
        <v>100</v>
      </c>
      <c r="I12" s="26" t="s">
        <v>21</v>
      </c>
      <c r="J12" s="27">
        <v>100</v>
      </c>
    </row>
    <row r="13" spans="1:13" ht="15.75" thickBot="1" x14ac:dyDescent="0.3">
      <c r="B13" s="19"/>
      <c r="C13" s="19"/>
      <c r="D13" s="23"/>
      <c r="E13" s="23"/>
      <c r="F13" s="23"/>
      <c r="G13" s="26" t="s">
        <v>15</v>
      </c>
      <c r="H13" s="37">
        <f>H10+H11+H12</f>
        <v>440</v>
      </c>
      <c r="I13" s="26" t="s">
        <v>15</v>
      </c>
      <c r="J13" s="28">
        <f>J10+J11+J12</f>
        <v>440</v>
      </c>
    </row>
    <row r="14" spans="1:13" ht="16.5" thickTop="1" thickBot="1" x14ac:dyDescent="0.3">
      <c r="B14" s="19"/>
      <c r="C14" s="29"/>
      <c r="D14" s="30"/>
      <c r="E14" s="30"/>
      <c r="F14" s="30"/>
      <c r="G14" s="38" t="s">
        <v>16</v>
      </c>
      <c r="H14" s="39">
        <f>H13/4</f>
        <v>110</v>
      </c>
      <c r="I14" s="30"/>
      <c r="J14" s="39"/>
    </row>
    <row r="15" spans="1:13" ht="15.75" thickBot="1" x14ac:dyDescent="0.3">
      <c r="B15" s="29"/>
      <c r="C15" s="30"/>
      <c r="D15" s="30"/>
      <c r="E15" s="30"/>
      <c r="F15" s="30"/>
      <c r="G15" s="30"/>
      <c r="H15" s="30"/>
      <c r="I15" s="30"/>
      <c r="J15" s="31"/>
    </row>
    <row r="16" spans="1:13" x14ac:dyDescent="0.25">
      <c r="B16" s="52" t="s">
        <v>17</v>
      </c>
      <c r="C16" s="53"/>
      <c r="D16" s="53"/>
      <c r="E16" s="53"/>
      <c r="F16" s="53"/>
      <c r="G16" s="53"/>
      <c r="H16" s="53"/>
      <c r="I16" s="53"/>
      <c r="J16" s="54"/>
    </row>
    <row r="17" spans="2:10" x14ac:dyDescent="0.25">
      <c r="B17" s="46" t="s">
        <v>26</v>
      </c>
      <c r="C17" s="47"/>
      <c r="D17" s="47"/>
      <c r="E17" s="47"/>
      <c r="F17" s="47"/>
      <c r="G17" s="47"/>
      <c r="H17" s="47"/>
      <c r="I17" s="47"/>
      <c r="J17" s="48"/>
    </row>
    <row r="18" spans="2:10" x14ac:dyDescent="0.25">
      <c r="B18" s="46" t="s">
        <v>19</v>
      </c>
      <c r="C18" s="47"/>
      <c r="D18" s="47"/>
      <c r="E18" s="47"/>
      <c r="F18" s="47"/>
      <c r="G18" s="47"/>
      <c r="H18" s="47"/>
      <c r="I18" s="47"/>
      <c r="J18" s="48"/>
    </row>
    <row r="19" spans="2:10" ht="15.75" thickBot="1" x14ac:dyDescent="0.3">
      <c r="B19" s="49" t="s">
        <v>18</v>
      </c>
      <c r="C19" s="50"/>
      <c r="D19" s="50"/>
      <c r="E19" s="50"/>
      <c r="F19" s="50"/>
      <c r="G19" s="50"/>
      <c r="H19" s="50"/>
      <c r="I19" s="50"/>
      <c r="J19" s="51"/>
    </row>
    <row r="20" spans="2:10" x14ac:dyDescent="0.25">
      <c r="B20" s="32"/>
      <c r="C20" s="23"/>
      <c r="D20" s="23"/>
      <c r="E20" s="23"/>
      <c r="F20" s="23"/>
      <c r="G20" s="23"/>
      <c r="H20" s="23"/>
      <c r="I20" s="23"/>
    </row>
    <row r="21" spans="2:10" x14ac:dyDescent="0.25">
      <c r="B21" s="32"/>
      <c r="C21" s="23"/>
      <c r="D21" s="23"/>
      <c r="E21" s="23"/>
      <c r="F21" s="23"/>
      <c r="G21" s="23"/>
      <c r="H21" s="23"/>
      <c r="I21" s="23"/>
    </row>
    <row r="22" spans="2:10" x14ac:dyDescent="0.25">
      <c r="B22" s="32"/>
      <c r="C22" s="23"/>
      <c r="D22" s="23"/>
      <c r="E22" s="23"/>
      <c r="F22" s="23"/>
      <c r="G22" s="23"/>
      <c r="H22" s="23"/>
      <c r="I22" s="23"/>
    </row>
    <row r="23" spans="2:10" x14ac:dyDescent="0.25">
      <c r="B23" s="32"/>
      <c r="C23" s="23"/>
      <c r="D23" s="23"/>
      <c r="E23" s="23"/>
      <c r="F23" s="23"/>
      <c r="G23" s="23"/>
      <c r="H23" s="23"/>
      <c r="I23" s="23"/>
    </row>
    <row r="24" spans="2:10" x14ac:dyDescent="0.25">
      <c r="B24" s="32"/>
      <c r="C24" s="23"/>
      <c r="D24" s="23"/>
      <c r="E24" s="23"/>
      <c r="F24" s="23"/>
      <c r="G24" s="23"/>
      <c r="H24" s="23"/>
      <c r="I24" s="23"/>
    </row>
    <row r="25" spans="2:10" x14ac:dyDescent="0.25">
      <c r="B25" s="32"/>
      <c r="C25" s="23"/>
      <c r="D25" s="23"/>
      <c r="E25" s="23"/>
      <c r="F25" s="23"/>
      <c r="G25" s="23"/>
      <c r="H25" s="23"/>
      <c r="I25" s="23"/>
    </row>
    <row r="26" spans="2:10" x14ac:dyDescent="0.25">
      <c r="B26" s="32"/>
      <c r="C26" s="23"/>
      <c r="D26" s="23"/>
      <c r="E26" s="23"/>
      <c r="F26" s="23"/>
      <c r="G26" s="23"/>
      <c r="H26" s="23"/>
      <c r="I26" s="23"/>
    </row>
    <row r="27" spans="2:10" x14ac:dyDescent="0.25">
      <c r="B27" s="32"/>
      <c r="C27" s="23"/>
      <c r="D27" s="23"/>
      <c r="E27" s="23"/>
      <c r="F27" s="23"/>
      <c r="G27" s="23"/>
      <c r="H27" s="23"/>
      <c r="I27" s="23"/>
    </row>
    <row r="28" spans="2:10" x14ac:dyDescent="0.25">
      <c r="B28" s="32"/>
      <c r="C28" s="23"/>
      <c r="D28" s="23"/>
      <c r="E28" s="23"/>
      <c r="F28" s="23"/>
      <c r="G28" s="23"/>
      <c r="H28" s="23"/>
      <c r="I28" s="23"/>
    </row>
    <row r="29" spans="2:10" x14ac:dyDescent="0.25">
      <c r="B29" s="32"/>
      <c r="C29" s="23"/>
      <c r="D29" s="23"/>
      <c r="E29" s="23"/>
      <c r="F29" s="23"/>
      <c r="G29" s="23"/>
      <c r="H29" s="23"/>
      <c r="I29" s="23"/>
    </row>
    <row r="30" spans="2:10" x14ac:dyDescent="0.25">
      <c r="B30" s="32"/>
      <c r="C30" s="23"/>
      <c r="D30" s="23"/>
      <c r="E30" s="23"/>
      <c r="F30" s="23"/>
      <c r="G30" s="23"/>
      <c r="H30" s="23"/>
      <c r="I30" s="23"/>
    </row>
    <row r="31" spans="2:10" x14ac:dyDescent="0.25">
      <c r="B31" s="32"/>
      <c r="C31" s="23"/>
      <c r="D31" s="23"/>
      <c r="E31" s="23"/>
      <c r="F31" s="23"/>
      <c r="G31" s="23"/>
      <c r="H31" s="23"/>
      <c r="I31" s="23"/>
    </row>
    <row r="32" spans="2:10" x14ac:dyDescent="0.25">
      <c r="B32" s="32"/>
      <c r="C32" s="23"/>
      <c r="D32" s="23"/>
      <c r="E32" s="23"/>
      <c r="F32" s="23"/>
      <c r="G32" s="23"/>
      <c r="H32" s="23"/>
      <c r="I32" s="23"/>
    </row>
    <row r="33" spans="2:9" x14ac:dyDescent="0.25">
      <c r="B33" s="32"/>
      <c r="C33" s="23"/>
      <c r="D33" s="23"/>
      <c r="E33" s="23"/>
      <c r="F33" s="23"/>
      <c r="G33" s="23"/>
      <c r="H33" s="23"/>
      <c r="I33" s="23"/>
    </row>
    <row r="34" spans="2:9" x14ac:dyDescent="0.25">
      <c r="B34" s="32"/>
      <c r="C34" s="23"/>
      <c r="D34" s="23"/>
      <c r="E34" s="23"/>
      <c r="F34" s="23"/>
      <c r="G34" s="23"/>
      <c r="H34" s="23"/>
      <c r="I34" s="23"/>
    </row>
  </sheetData>
  <sheetProtection algorithmName="SHA-512" hashValue="iqeRwMAd/jyGqT3LR/cd7B6CftZ8ri5TsO848dHssKz8/CA/udiWx21unASgFz1g/YF0SBgu/ptBx96mbESz+g==" saltValue="A6idSCQXSdm/nfSYbAPOAg==" spinCount="100000" sheet="1" objects="1" scenarios="1" selectLockedCells="1"/>
  <sortState xmlns:xlrd2="http://schemas.microsoft.com/office/spreadsheetml/2017/richdata2" ref="T4:U6">
    <sortCondition ref="T4:T6"/>
  </sortState>
  <mergeCells count="7">
    <mergeCell ref="B2:J2"/>
    <mergeCell ref="B17:J17"/>
    <mergeCell ref="B18:J18"/>
    <mergeCell ref="B19:J19"/>
    <mergeCell ref="B16:J16"/>
    <mergeCell ref="C3:H3"/>
    <mergeCell ref="I3:J3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'Fee Schedule'!$A$4:$A$16</xm:f>
          </x14:formula1>
          <xm:sqref>C5:C9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6"/>
  <sheetViews>
    <sheetView workbookViewId="0">
      <selection activeCell="J23" sqref="J23"/>
    </sheetView>
  </sheetViews>
  <sheetFormatPr defaultRowHeight="15" x14ac:dyDescent="0.25"/>
  <cols>
    <col min="1" max="1" width="10" bestFit="1" customWidth="1"/>
    <col min="2" max="2" width="10.42578125" bestFit="1" customWidth="1"/>
    <col min="3" max="3" width="11.5703125" bestFit="1" customWidth="1"/>
    <col min="4" max="4" width="8" bestFit="1" customWidth="1"/>
    <col min="5" max="5" width="10.42578125" bestFit="1" customWidth="1"/>
    <col min="6" max="6" width="11.5703125" bestFit="1" customWidth="1"/>
    <col min="7" max="7" width="8" bestFit="1" customWidth="1"/>
    <col min="9" max="9" width="10.7109375" bestFit="1" customWidth="1"/>
  </cols>
  <sheetData>
    <row r="1" spans="1:13" x14ac:dyDescent="0.25">
      <c r="A1" s="55">
        <v>2020</v>
      </c>
      <c r="B1" s="56"/>
      <c r="C1" s="56"/>
      <c r="D1" s="56"/>
      <c r="E1" s="11"/>
      <c r="F1" s="12"/>
      <c r="G1" s="13"/>
    </row>
    <row r="2" spans="1:13" x14ac:dyDescent="0.25">
      <c r="A2" s="1"/>
      <c r="B2" s="58" t="s">
        <v>9</v>
      </c>
      <c r="C2" s="58"/>
      <c r="D2" s="58"/>
      <c r="E2" s="57" t="s">
        <v>10</v>
      </c>
      <c r="F2" s="58"/>
      <c r="G2" s="59"/>
      <c r="H2" t="s">
        <v>27</v>
      </c>
    </row>
    <row r="3" spans="1:13" x14ac:dyDescent="0.25">
      <c r="A3" s="2" t="s">
        <v>0</v>
      </c>
      <c r="B3" s="3" t="s">
        <v>1</v>
      </c>
      <c r="C3" s="3" t="s">
        <v>4</v>
      </c>
      <c r="D3" s="3" t="s">
        <v>2</v>
      </c>
      <c r="E3" s="2" t="s">
        <v>1</v>
      </c>
      <c r="F3" s="3" t="s">
        <v>4</v>
      </c>
      <c r="G3" s="4" t="s">
        <v>2</v>
      </c>
      <c r="H3" s="42" t="s">
        <v>28</v>
      </c>
      <c r="I3" s="42" t="s">
        <v>29</v>
      </c>
    </row>
    <row r="4" spans="1:13" x14ac:dyDescent="0.25">
      <c r="A4" s="5" t="s">
        <v>3</v>
      </c>
      <c r="B4" s="6">
        <v>1355</v>
      </c>
      <c r="C4" s="6">
        <v>315</v>
      </c>
      <c r="D4" s="6">
        <f t="shared" ref="D4:D16" si="0">SUM(B4:C4)</f>
        <v>1670</v>
      </c>
      <c r="E4" s="14">
        <f t="shared" ref="E4:F16" si="1">B4*4</f>
        <v>5420</v>
      </c>
      <c r="F4" s="6">
        <f t="shared" si="1"/>
        <v>1260</v>
      </c>
      <c r="G4" s="7">
        <f t="shared" ref="G4:G16" si="2">SUM(E4:F4)</f>
        <v>6680</v>
      </c>
      <c r="H4" s="16">
        <v>6412</v>
      </c>
      <c r="I4" s="6">
        <f>H4-G4</f>
        <v>-268</v>
      </c>
      <c r="M4" s="16"/>
    </row>
    <row r="5" spans="1:13" x14ac:dyDescent="0.25">
      <c r="A5" s="2">
        <v>1</v>
      </c>
      <c r="B5" s="6">
        <v>1355</v>
      </c>
      <c r="C5" s="6">
        <v>315</v>
      </c>
      <c r="D5" s="6">
        <f t="shared" si="0"/>
        <v>1670</v>
      </c>
      <c r="E5" s="14">
        <f t="shared" si="1"/>
        <v>5420</v>
      </c>
      <c r="F5" s="6">
        <f t="shared" si="1"/>
        <v>1260</v>
      </c>
      <c r="G5" s="7">
        <f t="shared" si="2"/>
        <v>6680</v>
      </c>
      <c r="H5" s="16">
        <v>6412</v>
      </c>
      <c r="I5" s="6">
        <f t="shared" ref="I5:I16" si="3">H5-G5</f>
        <v>-268</v>
      </c>
      <c r="M5" s="16"/>
    </row>
    <row r="6" spans="1:13" x14ac:dyDescent="0.25">
      <c r="A6" s="2">
        <v>2</v>
      </c>
      <c r="B6" s="6">
        <v>1355</v>
      </c>
      <c r="C6" s="6">
        <v>315</v>
      </c>
      <c r="D6" s="6">
        <f t="shared" si="0"/>
        <v>1670</v>
      </c>
      <c r="E6" s="14">
        <f t="shared" si="1"/>
        <v>5420</v>
      </c>
      <c r="F6" s="6">
        <f t="shared" si="1"/>
        <v>1260</v>
      </c>
      <c r="G6" s="7">
        <f t="shared" si="2"/>
        <v>6680</v>
      </c>
      <c r="H6" s="16">
        <v>6412</v>
      </c>
      <c r="I6" s="6">
        <f t="shared" si="3"/>
        <v>-268</v>
      </c>
      <c r="M6" s="16"/>
    </row>
    <row r="7" spans="1:13" x14ac:dyDescent="0.25">
      <c r="A7" s="2">
        <v>3</v>
      </c>
      <c r="B7" s="6">
        <v>1355</v>
      </c>
      <c r="C7" s="6">
        <v>315</v>
      </c>
      <c r="D7" s="6">
        <f t="shared" si="0"/>
        <v>1670</v>
      </c>
      <c r="E7" s="14">
        <f t="shared" si="1"/>
        <v>5420</v>
      </c>
      <c r="F7" s="6">
        <f t="shared" si="1"/>
        <v>1260</v>
      </c>
      <c r="G7" s="7">
        <f t="shared" si="2"/>
        <v>6680</v>
      </c>
      <c r="H7" s="16">
        <v>6412</v>
      </c>
      <c r="I7" s="6">
        <f t="shared" si="3"/>
        <v>-268</v>
      </c>
      <c r="M7" s="16"/>
    </row>
    <row r="8" spans="1:13" x14ac:dyDescent="0.25">
      <c r="A8" s="2">
        <v>4</v>
      </c>
      <c r="B8" s="6">
        <v>1355</v>
      </c>
      <c r="C8" s="6">
        <v>390</v>
      </c>
      <c r="D8" s="6">
        <f t="shared" si="0"/>
        <v>1745</v>
      </c>
      <c r="E8" s="14">
        <f t="shared" si="1"/>
        <v>5420</v>
      </c>
      <c r="F8" s="6">
        <f t="shared" si="1"/>
        <v>1560</v>
      </c>
      <c r="G8" s="7">
        <f t="shared" si="2"/>
        <v>6980</v>
      </c>
      <c r="H8" s="16">
        <v>6700</v>
      </c>
      <c r="I8" s="6">
        <f t="shared" si="3"/>
        <v>-280</v>
      </c>
      <c r="M8" s="16"/>
    </row>
    <row r="9" spans="1:13" x14ac:dyDescent="0.25">
      <c r="A9" s="2">
        <v>5</v>
      </c>
      <c r="B9" s="6">
        <v>1355</v>
      </c>
      <c r="C9" s="6">
        <v>390</v>
      </c>
      <c r="D9" s="6">
        <f t="shared" si="0"/>
        <v>1745</v>
      </c>
      <c r="E9" s="14">
        <f t="shared" si="1"/>
        <v>5420</v>
      </c>
      <c r="F9" s="6">
        <f t="shared" si="1"/>
        <v>1560</v>
      </c>
      <c r="G9" s="7">
        <f t="shared" si="2"/>
        <v>6980</v>
      </c>
      <c r="H9" s="16">
        <v>6700</v>
      </c>
      <c r="I9" s="6">
        <f t="shared" si="3"/>
        <v>-280</v>
      </c>
      <c r="M9" s="16"/>
    </row>
    <row r="10" spans="1:13" x14ac:dyDescent="0.25">
      <c r="A10" s="2">
        <v>6</v>
      </c>
      <c r="B10" s="6">
        <v>1355</v>
      </c>
      <c r="C10" s="6">
        <v>390</v>
      </c>
      <c r="D10" s="6">
        <f t="shared" si="0"/>
        <v>1745</v>
      </c>
      <c r="E10" s="14">
        <f t="shared" si="1"/>
        <v>5420</v>
      </c>
      <c r="F10" s="6">
        <f t="shared" si="1"/>
        <v>1560</v>
      </c>
      <c r="G10" s="7">
        <f t="shared" si="2"/>
        <v>6980</v>
      </c>
      <c r="H10" s="16">
        <v>6700</v>
      </c>
      <c r="I10" s="6">
        <f t="shared" si="3"/>
        <v>-280</v>
      </c>
      <c r="M10" s="16"/>
    </row>
    <row r="11" spans="1:13" x14ac:dyDescent="0.25">
      <c r="A11" s="2">
        <v>7</v>
      </c>
      <c r="B11" s="6">
        <v>1500</v>
      </c>
      <c r="C11" s="6">
        <v>400</v>
      </c>
      <c r="D11" s="6">
        <f t="shared" si="0"/>
        <v>1900</v>
      </c>
      <c r="E11" s="14">
        <f t="shared" si="1"/>
        <v>6000</v>
      </c>
      <c r="F11" s="6">
        <f t="shared" si="1"/>
        <v>1600</v>
      </c>
      <c r="G11" s="7">
        <f t="shared" si="2"/>
        <v>7600</v>
      </c>
      <c r="H11" s="16">
        <v>7296</v>
      </c>
      <c r="I11" s="6">
        <f t="shared" si="3"/>
        <v>-304</v>
      </c>
      <c r="M11" s="16"/>
    </row>
    <row r="12" spans="1:13" x14ac:dyDescent="0.25">
      <c r="A12" s="2">
        <v>8</v>
      </c>
      <c r="B12" s="6">
        <v>1695</v>
      </c>
      <c r="C12" s="6">
        <v>400</v>
      </c>
      <c r="D12" s="6">
        <f t="shared" si="0"/>
        <v>2095</v>
      </c>
      <c r="E12" s="14">
        <f t="shared" si="1"/>
        <v>6780</v>
      </c>
      <c r="F12" s="6">
        <f t="shared" si="1"/>
        <v>1600</v>
      </c>
      <c r="G12" s="7">
        <f t="shared" si="2"/>
        <v>8380</v>
      </c>
      <c r="H12" s="16">
        <v>8044</v>
      </c>
      <c r="I12" s="6">
        <f t="shared" si="3"/>
        <v>-336</v>
      </c>
      <c r="M12" s="16"/>
    </row>
    <row r="13" spans="1:13" x14ac:dyDescent="0.25">
      <c r="A13" s="2">
        <v>9</v>
      </c>
      <c r="B13" s="6">
        <v>1795</v>
      </c>
      <c r="C13" s="6">
        <v>470</v>
      </c>
      <c r="D13" s="6">
        <f t="shared" si="0"/>
        <v>2265</v>
      </c>
      <c r="E13" s="14">
        <f t="shared" si="1"/>
        <v>7180</v>
      </c>
      <c r="F13" s="6">
        <f t="shared" si="1"/>
        <v>1880</v>
      </c>
      <c r="G13" s="7">
        <f t="shared" si="2"/>
        <v>9060</v>
      </c>
      <c r="H13" s="16">
        <v>8697</v>
      </c>
      <c r="I13" s="6">
        <f t="shared" si="3"/>
        <v>-363</v>
      </c>
      <c r="M13" s="16"/>
    </row>
    <row r="14" spans="1:13" x14ac:dyDescent="0.25">
      <c r="A14" s="2">
        <v>10</v>
      </c>
      <c r="B14" s="6">
        <v>1895</v>
      </c>
      <c r="C14" s="6">
        <v>405</v>
      </c>
      <c r="D14" s="6">
        <f t="shared" si="0"/>
        <v>2300</v>
      </c>
      <c r="E14" s="14">
        <f t="shared" si="1"/>
        <v>7580</v>
      </c>
      <c r="F14" s="6">
        <f t="shared" si="1"/>
        <v>1620</v>
      </c>
      <c r="G14" s="7">
        <f t="shared" si="2"/>
        <v>9200</v>
      </c>
      <c r="H14" s="16">
        <v>8832</v>
      </c>
      <c r="I14" s="6">
        <f t="shared" si="3"/>
        <v>-368</v>
      </c>
      <c r="M14" s="16"/>
    </row>
    <row r="15" spans="1:13" x14ac:dyDescent="0.25">
      <c r="A15" s="2">
        <v>11</v>
      </c>
      <c r="B15" s="6">
        <v>1895</v>
      </c>
      <c r="C15" s="6">
        <v>405</v>
      </c>
      <c r="D15" s="6">
        <f t="shared" si="0"/>
        <v>2300</v>
      </c>
      <c r="E15" s="14">
        <f t="shared" si="1"/>
        <v>7580</v>
      </c>
      <c r="F15" s="6">
        <f t="shared" si="1"/>
        <v>1620</v>
      </c>
      <c r="G15" s="7">
        <f t="shared" si="2"/>
        <v>9200</v>
      </c>
      <c r="H15" s="16">
        <v>8832</v>
      </c>
      <c r="I15" s="6">
        <f t="shared" si="3"/>
        <v>-368</v>
      </c>
      <c r="M15" s="16"/>
    </row>
    <row r="16" spans="1:13" ht="15.75" thickBot="1" x14ac:dyDescent="0.3">
      <c r="A16" s="8">
        <v>12</v>
      </c>
      <c r="B16" s="9">
        <v>1895</v>
      </c>
      <c r="C16" s="9">
        <v>405</v>
      </c>
      <c r="D16" s="9">
        <f t="shared" si="0"/>
        <v>2300</v>
      </c>
      <c r="E16" s="15">
        <f t="shared" si="1"/>
        <v>7580</v>
      </c>
      <c r="F16" s="9">
        <f t="shared" si="1"/>
        <v>1620</v>
      </c>
      <c r="G16" s="10">
        <f t="shared" si="2"/>
        <v>9200</v>
      </c>
      <c r="H16" s="16">
        <v>8832</v>
      </c>
      <c r="I16" s="6">
        <f t="shared" si="3"/>
        <v>-368</v>
      </c>
      <c r="M16" s="16"/>
    </row>
  </sheetData>
  <mergeCells count="3">
    <mergeCell ref="A1:D1"/>
    <mergeCell ref="E2:G2"/>
    <mergeCell ref="B2:D2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336F65AA9C62D4781C8C0CD16EA5D3D" ma:contentTypeVersion="11" ma:contentTypeDescription="Create a new document." ma:contentTypeScope="" ma:versionID="49116b6df1686c668122b854b1183e32">
  <xsd:schema xmlns:xsd="http://www.w3.org/2001/XMLSchema" xmlns:xs="http://www.w3.org/2001/XMLSchema" xmlns:p="http://schemas.microsoft.com/office/2006/metadata/properties" xmlns:ns3="f243705e-ebbf-4220-97a7-ebec361c53bb" xmlns:ns4="2cbdc671-deb1-4a98-94f4-ea0106377edc" targetNamespace="http://schemas.microsoft.com/office/2006/metadata/properties" ma:root="true" ma:fieldsID="e15c17be8ccddfaa3663240a280c556e" ns3:_="" ns4:_="">
    <xsd:import namespace="f243705e-ebbf-4220-97a7-ebec361c53bb"/>
    <xsd:import namespace="2cbdc671-deb1-4a98-94f4-ea0106377edc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OCR" minOccurs="0"/>
                <xsd:element ref="ns4:MediaServiceLocation" minOccurs="0"/>
                <xsd:element ref="ns4:MediaServiceEventHashCode" minOccurs="0"/>
                <xsd:element ref="ns4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243705e-ebbf-4220-97a7-ebec361c53bb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Sharing Hint Hash" ma:description="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dc671-deb1-4a98-94f4-ea0106377e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OCR" ma:index="15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6" nillable="true" ma:displayName="MediaServiceLocation" ma:internalName="MediaServiceLocation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9BEDBA9-487C-48BE-A7A8-83AED4D99922}">
  <ds:schemaRefs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f243705e-ebbf-4220-97a7-ebec361c53bb"/>
    <ds:schemaRef ds:uri="http://purl.org/dc/elements/1.1/"/>
    <ds:schemaRef ds:uri="http://schemas.microsoft.com/office/2006/metadata/properties"/>
    <ds:schemaRef ds:uri="2cbdc671-deb1-4a98-94f4-ea0106377edc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33D5427-F5C4-42C7-95F0-0863117E73E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1C23ECD-E6E1-481F-95D2-90EA27F0AD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243705e-ebbf-4220-97a7-ebec361c53bb"/>
    <ds:schemaRef ds:uri="2cbdc671-deb1-4a98-94f4-ea0106377e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Annual Calculator</vt:lpstr>
      <vt:lpstr>Fee Schedule</vt:lpstr>
      <vt:lpstr>'Annual Calculator'!Print_Area</vt:lpstr>
    </vt:vector>
  </TitlesOfParts>
  <Company>St Andrews Lutheran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Stephen Cooke</dc:creator>
  <cp:lastModifiedBy>Stephen Cooke</cp:lastModifiedBy>
  <cp:lastPrinted>2016-01-28T04:05:01Z</cp:lastPrinted>
  <dcterms:created xsi:type="dcterms:W3CDTF">2012-04-23T01:42:34Z</dcterms:created>
  <dcterms:modified xsi:type="dcterms:W3CDTF">2019-11-28T01:27:49Z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0x0101006336F65AA9C62D4781C8C0CD16EA5D3D</vt:lpwstr>
  </property>
</Properties>
</file>